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activeTab="1"/>
  </bookViews>
  <sheets>
    <sheet name="Лист1" sheetId="1" r:id="rId1"/>
    <sheet name="Лист2" sheetId="2" r:id="rId2"/>
    <sheet name="1" sheetId="3" r:id="rId3"/>
    <sheet name="2" sheetId="4" r:id="rId4"/>
    <sheet name="3" sheetId="5" r:id="rId5"/>
    <sheet name="4" sheetId="6" r:id="rId6"/>
  </sheets>
  <definedNames/>
  <calcPr fullCalcOnLoad="1"/>
</workbook>
</file>

<file path=xl/sharedStrings.xml><?xml version="1.0" encoding="utf-8"?>
<sst xmlns="http://schemas.openxmlformats.org/spreadsheetml/2006/main" count="244" uniqueCount="137">
  <si>
    <t xml:space="preserve">Приложение №___ 
к постановлению Местной администрации
Муниципального образования пос. Стрельна
от______________ №________________
</t>
  </si>
  <si>
    <t>Основание для разработки программы</t>
  </si>
  <si>
    <t>Закон Санкт-Петербурга от 23.09.2009г. № 420-79 «Об организации местного самоуправления в Санкт-Петербурге»; Устав Муниципального образования пос. Стрельна</t>
  </si>
  <si>
    <t>Заказчик программы</t>
  </si>
  <si>
    <t>Местная администрация МО пос. Стрельна</t>
  </si>
  <si>
    <t>Разработчик программы</t>
  </si>
  <si>
    <t>Основные цели программы</t>
  </si>
  <si>
    <t>Сроки реализации программы</t>
  </si>
  <si>
    <t>1-4 кв.</t>
  </si>
  <si>
    <t>Источники финансирования программы</t>
  </si>
  <si>
    <t>Местный бюджет Муниципального образования пос. Стрельна на 2015год</t>
  </si>
  <si>
    <t>Ожидаемые конечные результаты программы</t>
  </si>
  <si>
    <t>Мероприятия программы, сроки исполнения и объемы финансирования</t>
  </si>
  <si>
    <t>№ п/п</t>
  </si>
  <si>
    <t>Наименование мероприятий</t>
  </si>
  <si>
    <t>Участники мероприятий</t>
  </si>
  <si>
    <t>Сроки исполнения</t>
  </si>
  <si>
    <t>декабрь</t>
  </si>
  <si>
    <t>весь период</t>
  </si>
  <si>
    <t>Организация и проведение  молодежного фестиваля стрельнинских талантов</t>
  </si>
  <si>
    <t>июнь</t>
  </si>
  <si>
    <t>ИТОГО:</t>
  </si>
  <si>
    <t>Объем финансирования, тыс. руб. 2016</t>
  </si>
  <si>
    <t>Ведомственная целевая программа по организации и проведению досуговых мероприятий для детей, подростков и молодежи муниципального образования на 2016 год</t>
  </si>
  <si>
    <t>Организация и проведение  тематических дней двора 
(5 мероприятий)</t>
  </si>
  <si>
    <t>Сметный расчет к пункту 1 программы</t>
  </si>
  <si>
    <t>№</t>
  </si>
  <si>
    <t>Наименование</t>
  </si>
  <si>
    <t>Кол-во</t>
  </si>
  <si>
    <t>Стоимость за ед.,</t>
  </si>
  <si>
    <t>Общая стоимость,</t>
  </si>
  <si>
    <t>п/п</t>
  </si>
  <si>
    <t>руб.</t>
  </si>
  <si>
    <t xml:space="preserve"> руб.</t>
  </si>
  <si>
    <t xml:space="preserve">Расходы на разработку дизайна, изготовление и распространение полноцветной полиграфической продукции: </t>
  </si>
  <si>
    <t>1 усл</t>
  </si>
  <si>
    <t>изготовление афиш – формат А3 – полноцвет 4+0 плотность бумаги - не менее 170 гр, мелованная, матовая</t>
  </si>
  <si>
    <t>изготовление афиш – формат А4 – полноцвет 4+0 плотность бумаги - не менее 170 гр, мелованная, матовая</t>
  </si>
  <si>
    <t>Художественно - оформительские расходы (надувные шары, гирлянды, баннеры в соответствии с тематикой мероприятия) в том числе:</t>
  </si>
  <si>
    <t>эскизная разработка праздничного оформления</t>
  </si>
  <si>
    <t>изготовление элементов художественного оформления, в том числе:</t>
  </si>
  <si>
    <t>флаги-виндеры тематические (размер не менее 90х135 см), флагшток – пластик (высота не менее 200 см, Ø32мм)</t>
  </si>
  <si>
    <t>украшение площадки (тематическое)</t>
  </si>
  <si>
    <t>Расходы на техническое обеспечение:</t>
  </si>
  <si>
    <t>обеспечение автономного электропитания (мощность не менее 10 кВт)</t>
  </si>
  <si>
    <t>Организация тематиеских мастер-классов (не менее 4-х)</t>
  </si>
  <si>
    <t>организация работы ведущего (ведущих)- не менее 3-х часов;</t>
  </si>
  <si>
    <t>Расходы по установке биотуалетов</t>
  </si>
  <si>
    <t>Транспортные расходы</t>
  </si>
  <si>
    <t>предоставление транспорта для перевозки артистов, реквизита, звуковой аппаратуры и т.д</t>
  </si>
  <si>
    <t>ИТОГО</t>
  </si>
  <si>
    <t>Количество участников мероприятия, человек</t>
  </si>
  <si>
    <t>Ведущий специалист</t>
  </si>
  <si>
    <t>Н.В. Дегтярева</t>
  </si>
  <si>
    <t>Сметный расчет к пункту 2 программы</t>
  </si>
  <si>
    <t>изготовление грамот для награждения участников фестиваля - формат А4 - полноцвет 4+0, плотность бумаги не менее 170 гр, мелованная, матовая</t>
  </si>
  <si>
    <t>дизайн афиш, флаеров и грамот</t>
  </si>
  <si>
    <t xml:space="preserve">изготовление флаеров – формат А6 – полноцвет 4+4 плотность бумаги - не менее 130 гр, </t>
  </si>
  <si>
    <t>баннер на юбку сцены</t>
  </si>
  <si>
    <t>баннер на задник сцены</t>
  </si>
  <si>
    <t>изготовление и установка пресс-вола</t>
  </si>
  <si>
    <t>изготовление и монтаж фонограмм для фестиваля</t>
  </si>
  <si>
    <t>Расходы на организацию и проведение фестиваля:</t>
  </si>
  <si>
    <t>услуги по предоставлению биотуалетов в бесплатном режиме</t>
  </si>
  <si>
    <t>Расходы по медицинскому обеспечению, охране правопорядка</t>
  </si>
  <si>
    <t>организация охраны правопорядка</t>
  </si>
  <si>
    <t>предоставление сценической конструкции размером не менее 4м х 6м, высота 1,5 м, крытой, включая  доставку, монтаж, демонтаж;</t>
  </si>
  <si>
    <t>Организация выступления творческих коллективов вне конкурса (не менее 3-х коллективов)</t>
  </si>
  <si>
    <t>Организация флэш-моба</t>
  </si>
  <si>
    <t>предоставление звукового оборудования, аппаратура должна соответствовать нормам технической безопасности, включая услуги звукооператора</t>
  </si>
  <si>
    <t>Расходы по уборке места проведения после мероприятия и вывозу мусора</t>
  </si>
  <si>
    <t>Уборка территории до и после мероприятия</t>
  </si>
  <si>
    <t>Тентовая палатка с крышей (сборно-разборная конструкция), предназначенная для защиты от неблагоприятных погодных условий и временного размещения звукооператора и светооператора и артистов. Размер не менее 2мх2мх2,5м – не менее 1 шт.</t>
  </si>
  <si>
    <t>статуэтки тематические (не менее 12 штук)</t>
  </si>
  <si>
    <t>Предоставление наградной продукции, в том числе:</t>
  </si>
  <si>
    <t>призы</t>
  </si>
  <si>
    <t>Сметный расчет к пункту 3 программы</t>
  </si>
  <si>
    <t>предоставление элементов художественного оформления, в том числе:</t>
  </si>
  <si>
    <t>шары воздушные (диаметр не менее 13 дюймов)</t>
  </si>
  <si>
    <t>Художественно - оформительские расходы в том числе:</t>
  </si>
  <si>
    <t>декорации тематические</t>
  </si>
  <si>
    <t>баннер с символикой Муниципального образования</t>
  </si>
  <si>
    <t>Тентовая палатка с крышей (сборно-разборная конструкция), предназначенная для защиты от неблагоприятных погодных условий и временного размещения звукооператора и артистов. Размер не менее 2мх2мх2,5м – не менее 1 шт.</t>
  </si>
  <si>
    <t>обеспечение автономного электропитания (мощность не менее 5 кВт)</t>
  </si>
  <si>
    <t>дежурство медицинского работника</t>
  </si>
  <si>
    <t>Расходы на организацию и проведение мероприятий:</t>
  </si>
  <si>
    <t>Организация тематиеского мастер-класс (1 мастер-класс на каждом мероприятиии)</t>
  </si>
  <si>
    <t>5 усл.</t>
  </si>
  <si>
    <t>Организация работы аквагримеров (не менее 2-х человек на каждом мероприятии)</t>
  </si>
  <si>
    <t>Организация работы фотокабины на каждом мероприятии (бесплатно для участников мероприятия)</t>
  </si>
  <si>
    <t>Артисты-аниматоры (не менее 4-х человек на каждом мероприятии)</t>
  </si>
  <si>
    <t>Призы для участников конкурсов, подходящих под тематику каждого праздника – не менее 70 призов</t>
  </si>
  <si>
    <t>Предоставление для участников мероприятия мороженого эскимо (пломбир, 102 мл, вес 65 грамм) - не менее 200 штук</t>
  </si>
  <si>
    <t>дизайн пригласительных билетов</t>
  </si>
  <si>
    <t>изготовление пригласительных билетов</t>
  </si>
  <si>
    <t>Организация и проведение досуговых мероприятий для детей и подростков, посвященных Новому году (3 мероприятия)</t>
  </si>
  <si>
    <t>Сметный расчет к пункту 4 программы</t>
  </si>
  <si>
    <t xml:space="preserve">Организация тематиеского новогоднего мастер-класса </t>
  </si>
  <si>
    <t>Организация работы фотокабины  (бесплатно для участников мероприятия)</t>
  </si>
  <si>
    <t>Артисты-аниматоры (не менее 4-х человек )</t>
  </si>
  <si>
    <t>Артисты в костюмах Деда Мороза и Снегурочки</t>
  </si>
  <si>
    <t>Расходы на приобретение новогодних подарков</t>
  </si>
  <si>
    <t>Новогодние подарки</t>
  </si>
  <si>
    <t>Количество мероприятий</t>
  </si>
  <si>
    <t>изготовление грамот для награждения детей, подростков и молодежи, занимающихся в кружках  - формат А4 - полноцвет 4+0, плотность бумаги не менее 170 гр, мелованная, матовая</t>
  </si>
  <si>
    <t>Расходы на организацию работы преподавателей по направлениям (из расчета оплаты за час занятия)</t>
  </si>
  <si>
    <t>музыкальное направление (дети) - 2 раза в неделю</t>
  </si>
  <si>
    <t>музыкальное направление (подростки) - 2 раза в неделю</t>
  </si>
  <si>
    <t>художественное направление (дети) - 2 раза в неделю</t>
  </si>
  <si>
    <t>художественное направление (подростки) - 2 раза в неделю</t>
  </si>
  <si>
    <t>театральная студия (дети) - 2 раза в неделю</t>
  </si>
  <si>
    <t>театральная студия (подростки) - 2 раза в неделю</t>
  </si>
  <si>
    <t>танцевальное направление (дети) - 2 раза в неделю</t>
  </si>
  <si>
    <t>танцевальное направление (подростки) - 2 раза в неделю</t>
  </si>
  <si>
    <t>Расходы на проведение мастер-классов:</t>
  </si>
  <si>
    <t>мастер-классы по музыкальному направлению</t>
  </si>
  <si>
    <t>мастер-классы по художественному направлению</t>
  </si>
  <si>
    <t>краеведение (дети) - 2 раза в недею</t>
  </si>
  <si>
    <t>краеведение (подростки) - 2 раза в недею</t>
  </si>
  <si>
    <t>мастер-классы (театральное направление)</t>
  </si>
  <si>
    <t>мастер-классы (танцевальное направление)</t>
  </si>
  <si>
    <t>Расходы на организацию и проведение творческих встреч с деятелями культуры и искусства:</t>
  </si>
  <si>
    <t>Организация и проведение творческих встреч с деятелями культуры и искусства</t>
  </si>
  <si>
    <t>Обеспечение необходимыми расходными материалами</t>
  </si>
  <si>
    <t>предоставление необходимых расходных материалов (бумага, краски, карандаши, музыкальное сопровождение, раздаточные материалы)</t>
  </si>
  <si>
    <t>Организация деятельности по направлениям</t>
  </si>
  <si>
    <t>Услуги по составлению графика посещения, предоставление отчетности</t>
  </si>
  <si>
    <t>Количество участников, человек</t>
  </si>
  <si>
    <t>Количество мероприятий (часов)</t>
  </si>
  <si>
    <t>Усовершенствование форм и качества культурного досуга жителей Муниципального образования, привлечение к совместной деятельности по обеспечению культурного досуга жителей Муниципального образования организаций, учреждений и предприятий, расположенных на территории муниципального образования, повышение уровня культуры населения, приобщение к культурным традициям, эстетическое воспитание жителей Муниципального образования. Ожидаемые количественные результаты: количество  мероприятий - 9; количество участников 2700 человек. организация досуговой деятельности для детей, подростков и молодежи МО поселок Стрельна: проведение занятий: 760 часов, количество участников: 500 человек</t>
  </si>
  <si>
    <t>Основными целями программы являются
- создание благоприятных условий, обеспечивающих высокий уровень нравственного, духовного и культурного потенциала жителей, проживающих на территории муниципального образования;
- раскрытие индивидуальных особенностей жителей муниципального образования;
-органихация свободного времени для жителей Основные показатели программы: количество запланированных мероприятий: 9 мероприятий; запланированное количество участников: 2700 человек; организация досуговой деятельности для детей, подростков и молодежи МО поселок Стрельна: проведение занятий: 760 часов, количество участников: 500 человек</t>
  </si>
  <si>
    <t xml:space="preserve">Организация досуговой деятельности </t>
  </si>
  <si>
    <t xml:space="preserve"> Дети, подростки и молодежь Муниципального образования  (500 человек) </t>
  </si>
  <si>
    <t>Дети, подростки и молодежь Муниципального образования Муниципального образования (400 человек)</t>
  </si>
  <si>
    <t>Дети, подростки и молодежь Муниципального образования Муниципального образования (1000 человек)</t>
  </si>
  <si>
    <t>Дети, подростки и молодежь Муниципального образования Муниципального образования (1300 человек)</t>
  </si>
  <si>
    <t>Организация досуговой деятельности , в том числе:
- музыкальное направление (4 раза в неделю);
- художественное направление (4 раза в неделю);
- театральная студия (4 раза в неделю);
- краеведение/музееведение  (4 раза в неделю)
- танцевальная студия  (4 раза в неделю)                               
- проведение тематических мастер-классов(не менее 2х раз в месяц);
- проведение творческих встреч с деятелями культуры и искусства (не менее 1 раза в месяц);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</si>
</sst>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/>
    </xf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1" fontId="4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0" xfId="0" applyFont="1" applyFill="1" applyBorder="1" applyAlignment="1" applyProtection="1">
      <alignment horizontal="center" vertical="top" wrapText="1"/>
      <protection locked="0"/>
    </xf>
    <xf numFmtId="0" fontId="4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/>
    </xf>
    <xf numFmtId="0" fontId="40" fillId="0" borderId="10" xfId="0" applyFont="1" applyBorder="1" applyAlignment="1" applyProtection="1">
      <alignment horizontal="center" vertical="top" wrapText="1"/>
      <protection locked="0"/>
    </xf>
    <xf numFmtId="0" fontId="42" fillId="0" borderId="10" xfId="0" applyFont="1" applyFill="1" applyBorder="1" applyAlignment="1" applyProtection="1">
      <alignment horizontal="center" vertical="top" wrapText="1"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0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 wrapText="1" indent="4"/>
    </xf>
    <xf numFmtId="0" fontId="41" fillId="0" borderId="10" xfId="0" applyFont="1" applyBorder="1" applyAlignment="1">
      <alignment horizontal="right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 vertical="top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 wrapText="1" indent="6"/>
    </xf>
    <xf numFmtId="0" fontId="41" fillId="0" borderId="10" xfId="0" applyFont="1" applyFill="1" applyBorder="1" applyAlignment="1">
      <alignment horizontal="left" wrapText="1" indent="4"/>
    </xf>
    <xf numFmtId="0" fontId="41" fillId="0" borderId="10" xfId="0" applyFont="1" applyFill="1" applyBorder="1" applyAlignment="1">
      <alignment/>
    </xf>
    <xf numFmtId="1" fontId="44" fillId="0" borderId="10" xfId="0" applyNumberFormat="1" applyFont="1" applyBorder="1" applyAlignment="1">
      <alignment horizontal="center"/>
    </xf>
    <xf numFmtId="1" fontId="41" fillId="0" borderId="10" xfId="0" applyNumberFormat="1" applyFont="1" applyBorder="1" applyAlignment="1">
      <alignment/>
    </xf>
    <xf numFmtId="166" fontId="43" fillId="0" borderId="10" xfId="58" applyNumberFormat="1" applyFont="1" applyBorder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40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3" fillId="0" borderId="0" xfId="0" applyFont="1" applyAlignment="1">
      <alignment horizontal="justify" vertical="top"/>
    </xf>
    <xf numFmtId="0" fontId="38" fillId="0" borderId="0" xfId="0" applyFont="1" applyAlignment="1">
      <alignment horizontal="justify" vertical="top"/>
    </xf>
    <xf numFmtId="0" fontId="43" fillId="0" borderId="11" xfId="0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 applyProtection="1">
      <alignment horizontal="center" vertical="center" wrapText="1"/>
      <protection locked="0"/>
    </xf>
    <xf numFmtId="0" fontId="40" fillId="0" borderId="12" xfId="0" applyFont="1" applyFill="1" applyBorder="1" applyAlignment="1" applyProtection="1">
      <alignment horizontal="center" vertical="center" wrapText="1"/>
      <protection locked="0"/>
    </xf>
    <xf numFmtId="0" fontId="40" fillId="0" borderId="13" xfId="0" applyFont="1" applyFill="1" applyBorder="1" applyAlignment="1" applyProtection="1">
      <alignment horizontal="center" vertical="center" wrapText="1"/>
      <protection locked="0"/>
    </xf>
    <xf numFmtId="0" fontId="40" fillId="0" borderId="12" xfId="0" applyFont="1" applyFill="1" applyBorder="1" applyAlignment="1" applyProtection="1">
      <alignment horizontal="left" vertical="top" wrapText="1"/>
      <protection locked="0"/>
    </xf>
    <xf numFmtId="0" fontId="40" fillId="0" borderId="13" xfId="0" applyFont="1" applyFill="1" applyBorder="1" applyAlignment="1" applyProtection="1">
      <alignment horizontal="left" vertical="top" wrapText="1"/>
      <protection locked="0"/>
    </xf>
    <xf numFmtId="0" fontId="40" fillId="0" borderId="12" xfId="0" applyFont="1" applyFill="1" applyBorder="1" applyAlignment="1" applyProtection="1">
      <alignment horizontal="center" vertical="top" wrapText="1"/>
      <protection locked="0"/>
    </xf>
    <xf numFmtId="0" fontId="40" fillId="0" borderId="13" xfId="0" applyFont="1" applyFill="1" applyBorder="1" applyAlignment="1" applyProtection="1">
      <alignment horizontal="center" vertical="top" wrapText="1"/>
      <protection locked="0"/>
    </xf>
    <xf numFmtId="0" fontId="43" fillId="0" borderId="12" xfId="0" applyFont="1" applyFill="1" applyBorder="1" applyAlignment="1">
      <alignment horizontal="right" vertical="center" wrapText="1"/>
    </xf>
    <xf numFmtId="0" fontId="43" fillId="0" borderId="14" xfId="0" applyFont="1" applyFill="1" applyBorder="1" applyAlignment="1">
      <alignment horizontal="right" vertical="center" wrapText="1"/>
    </xf>
    <xf numFmtId="0" fontId="43" fillId="0" borderId="13" xfId="0" applyFont="1" applyFill="1" applyBorder="1" applyAlignment="1">
      <alignment horizontal="right" vertical="center" wrapText="1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center" vertical="top" wrapText="1"/>
      <protection locked="0"/>
    </xf>
    <xf numFmtId="0" fontId="43" fillId="0" borderId="12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/>
    </xf>
    <xf numFmtId="166" fontId="4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A2" sqref="A2:J2"/>
    </sheetView>
  </sheetViews>
  <sheetFormatPr defaultColWidth="9.140625" defaultRowHeight="15"/>
  <cols>
    <col min="1" max="3" width="9.140625" style="2" customWidth="1"/>
    <col min="4" max="4" width="4.140625" style="2" customWidth="1"/>
    <col min="5" max="5" width="4.7109375" style="2" customWidth="1"/>
    <col min="6" max="9" width="9.140625" style="2" customWidth="1"/>
    <col min="10" max="10" width="14.7109375" style="0" customWidth="1"/>
  </cols>
  <sheetData>
    <row r="1" spans="1:10" ht="87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63.75" customHeight="1">
      <c r="A2" s="35" t="s">
        <v>23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69.75" customHeight="1">
      <c r="A3" s="37" t="s">
        <v>1</v>
      </c>
      <c r="B3" s="37"/>
      <c r="C3" s="37"/>
      <c r="D3" s="37"/>
      <c r="E3" s="38" t="s">
        <v>2</v>
      </c>
      <c r="F3" s="39"/>
      <c r="G3" s="39"/>
      <c r="H3" s="39"/>
      <c r="I3" s="39"/>
      <c r="J3" s="39"/>
    </row>
    <row r="4" spans="1:10" ht="27.75" customHeight="1">
      <c r="A4" s="37" t="s">
        <v>3</v>
      </c>
      <c r="B4" s="37"/>
      <c r="C4" s="37"/>
      <c r="D4" s="37"/>
      <c r="E4" s="40" t="s">
        <v>4</v>
      </c>
      <c r="F4" s="39"/>
      <c r="G4" s="39"/>
      <c r="H4" s="39"/>
      <c r="I4" s="39"/>
      <c r="J4" s="39"/>
    </row>
    <row r="5" spans="1:10" ht="24.75" customHeight="1">
      <c r="A5" s="37" t="s">
        <v>5</v>
      </c>
      <c r="B5" s="37"/>
      <c r="C5" s="37"/>
      <c r="D5" s="37"/>
      <c r="E5" s="40" t="s">
        <v>4</v>
      </c>
      <c r="F5" s="39"/>
      <c r="G5" s="39"/>
      <c r="H5" s="39"/>
      <c r="I5" s="39"/>
      <c r="J5" s="39"/>
    </row>
    <row r="6" spans="1:10" ht="240" customHeight="1">
      <c r="A6" s="37" t="s">
        <v>6</v>
      </c>
      <c r="B6" s="37"/>
      <c r="C6" s="37"/>
      <c r="D6" s="37"/>
      <c r="E6" s="41" t="s">
        <v>130</v>
      </c>
      <c r="F6" s="43"/>
      <c r="G6" s="43"/>
      <c r="H6" s="43"/>
      <c r="I6" s="43"/>
      <c r="J6" s="43"/>
    </row>
    <row r="7" spans="1:10" ht="28.5" customHeight="1">
      <c r="A7" s="37" t="s">
        <v>7</v>
      </c>
      <c r="B7" s="37"/>
      <c r="C7" s="37"/>
      <c r="D7" s="37"/>
      <c r="E7" s="40" t="s">
        <v>8</v>
      </c>
      <c r="F7" s="39"/>
      <c r="G7" s="39"/>
      <c r="H7" s="39"/>
      <c r="I7" s="39"/>
      <c r="J7" s="39"/>
    </row>
    <row r="8" spans="1:10" ht="54.75" customHeight="1">
      <c r="A8" s="37" t="s">
        <v>9</v>
      </c>
      <c r="B8" s="37"/>
      <c r="C8" s="37"/>
      <c r="D8" s="37"/>
      <c r="E8" s="40" t="s">
        <v>10</v>
      </c>
      <c r="F8" s="39"/>
      <c r="G8" s="39"/>
      <c r="H8" s="39"/>
      <c r="I8" s="39"/>
      <c r="J8" s="39"/>
    </row>
    <row r="9" spans="1:10" ht="252.75" customHeight="1">
      <c r="A9" s="37" t="s">
        <v>11</v>
      </c>
      <c r="B9" s="37"/>
      <c r="C9" s="37"/>
      <c r="D9" s="37"/>
      <c r="E9" s="41" t="s">
        <v>129</v>
      </c>
      <c r="F9" s="42"/>
      <c r="G9" s="42"/>
      <c r="H9" s="42"/>
      <c r="I9" s="42"/>
      <c r="J9" s="42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1:9" ht="15.75">
      <c r="A11" s="1"/>
      <c r="B11" s="1"/>
      <c r="C11" s="1"/>
      <c r="D11" s="1"/>
      <c r="E11" s="1"/>
      <c r="F11" s="1"/>
      <c r="G11" s="1"/>
      <c r="H11" s="1"/>
      <c r="I11" s="1"/>
    </row>
    <row r="12" spans="1:9" ht="15.75">
      <c r="A12" s="1"/>
      <c r="B12" s="1"/>
      <c r="C12" s="1"/>
      <c r="D12" s="1"/>
      <c r="E12" s="1"/>
      <c r="F12" s="1"/>
      <c r="G12" s="1"/>
      <c r="H12" s="1"/>
      <c r="I12" s="1"/>
    </row>
    <row r="13" ht="28.5" customHeight="1"/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1"/>
      <c r="B18" s="1"/>
      <c r="C18" s="1"/>
      <c r="D18" s="1"/>
      <c r="E18" s="1"/>
      <c r="F18" s="1"/>
      <c r="G18" s="1"/>
      <c r="H18" s="1"/>
      <c r="I18" s="1"/>
    </row>
    <row r="19" spans="1:9" ht="15.75">
      <c r="A19" s="1"/>
      <c r="B19" s="1"/>
      <c r="C19" s="1"/>
      <c r="D19" s="1"/>
      <c r="E19" s="1"/>
      <c r="F19" s="1"/>
      <c r="G19" s="1"/>
      <c r="H19" s="1"/>
      <c r="I19" s="1"/>
    </row>
    <row r="20" spans="1:9" ht="15.75">
      <c r="A20" s="1"/>
      <c r="B20" s="1"/>
      <c r="C20" s="1"/>
      <c r="D20" s="1"/>
      <c r="E20" s="1"/>
      <c r="F20" s="1"/>
      <c r="G20" s="1"/>
      <c r="H20" s="1"/>
      <c r="I20" s="1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</sheetData>
  <sheetProtection/>
  <mergeCells count="16">
    <mergeCell ref="A8:D8"/>
    <mergeCell ref="E8:J8"/>
    <mergeCell ref="A9:D9"/>
    <mergeCell ref="E9:J9"/>
    <mergeCell ref="A5:D5"/>
    <mergeCell ref="E5:J5"/>
    <mergeCell ref="A6:D6"/>
    <mergeCell ref="E6:J6"/>
    <mergeCell ref="A7:D7"/>
    <mergeCell ref="E7:J7"/>
    <mergeCell ref="A1:J1"/>
    <mergeCell ref="A2:J2"/>
    <mergeCell ref="A3:D3"/>
    <mergeCell ref="E3:J3"/>
    <mergeCell ref="A4:D4"/>
    <mergeCell ref="E4:J4"/>
  </mergeCells>
  <printOptions/>
  <pageMargins left="0.7874015748031497" right="0.3937007874015748" top="1.1811023622047245" bottom="0.3937007874015748" header="0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PageLayoutView="0" workbookViewId="0" topLeftCell="A2">
      <selection activeCell="B3" sqref="B3:C3"/>
    </sheetView>
  </sheetViews>
  <sheetFormatPr defaultColWidth="9.140625" defaultRowHeight="15"/>
  <cols>
    <col min="1" max="1" width="6.421875" style="9" customWidth="1"/>
    <col min="2" max="2" width="8.7109375" style="9" bestFit="1" customWidth="1"/>
    <col min="3" max="3" width="46.8515625" style="9" customWidth="1"/>
    <col min="4" max="4" width="9.00390625" style="9" customWidth="1"/>
    <col min="5" max="5" width="28.28125" style="9" customWidth="1"/>
    <col min="6" max="6" width="13.28125" style="9" customWidth="1"/>
    <col min="7" max="7" width="19.57421875" style="4" customWidth="1"/>
    <col min="8" max="8" width="9.140625" style="4" hidden="1" customWidth="1"/>
    <col min="9" max="16384" width="9.140625" style="4" customWidth="1"/>
  </cols>
  <sheetData>
    <row r="1" spans="1:7" ht="39" customHeight="1">
      <c r="A1" s="44" t="s">
        <v>12</v>
      </c>
      <c r="B1" s="45"/>
      <c r="C1" s="45"/>
      <c r="D1" s="45"/>
      <c r="E1" s="45"/>
      <c r="F1" s="45"/>
      <c r="G1" s="3"/>
    </row>
    <row r="2" spans="1:7" ht="69" customHeight="1">
      <c r="A2" s="5" t="s">
        <v>13</v>
      </c>
      <c r="B2" s="46" t="s">
        <v>14</v>
      </c>
      <c r="C2" s="47"/>
      <c r="D2" s="46" t="s">
        <v>15</v>
      </c>
      <c r="E2" s="47"/>
      <c r="F2" s="5" t="s">
        <v>16</v>
      </c>
      <c r="G2" s="5" t="s">
        <v>22</v>
      </c>
    </row>
    <row r="3" spans="1:7" ht="177" customHeight="1">
      <c r="A3" s="8">
        <v>1</v>
      </c>
      <c r="B3" s="48" t="s">
        <v>136</v>
      </c>
      <c r="C3" s="49"/>
      <c r="D3" s="50" t="s">
        <v>132</v>
      </c>
      <c r="E3" s="51"/>
      <c r="F3" s="12" t="s">
        <v>18</v>
      </c>
      <c r="G3" s="11">
        <v>924</v>
      </c>
    </row>
    <row r="4" spans="1:7" ht="69.75" customHeight="1">
      <c r="A4" s="8">
        <v>2</v>
      </c>
      <c r="B4" s="48" t="s">
        <v>19</v>
      </c>
      <c r="C4" s="55"/>
      <c r="D4" s="50" t="s">
        <v>133</v>
      </c>
      <c r="E4" s="56"/>
      <c r="F4" s="7" t="s">
        <v>20</v>
      </c>
      <c r="G4" s="10">
        <v>120</v>
      </c>
    </row>
    <row r="5" spans="1:7" ht="64.5" customHeight="1">
      <c r="A5" s="8">
        <v>3</v>
      </c>
      <c r="B5" s="48" t="s">
        <v>24</v>
      </c>
      <c r="C5" s="55"/>
      <c r="D5" s="50" t="s">
        <v>134</v>
      </c>
      <c r="E5" s="56"/>
      <c r="F5" s="7" t="s">
        <v>18</v>
      </c>
      <c r="G5" s="10">
        <v>250</v>
      </c>
    </row>
    <row r="6" spans="1:7" ht="63" customHeight="1">
      <c r="A6" s="6">
        <v>4</v>
      </c>
      <c r="B6" s="48" t="s">
        <v>95</v>
      </c>
      <c r="C6" s="49"/>
      <c r="D6" s="50" t="s">
        <v>135</v>
      </c>
      <c r="E6" s="51"/>
      <c r="F6" s="7" t="s">
        <v>17</v>
      </c>
      <c r="G6" s="10">
        <v>300</v>
      </c>
    </row>
    <row r="7" spans="1:7" ht="29.25" customHeight="1">
      <c r="A7" s="52" t="s">
        <v>21</v>
      </c>
      <c r="B7" s="53"/>
      <c r="C7" s="53"/>
      <c r="D7" s="53"/>
      <c r="E7" s="53"/>
      <c r="F7" s="54"/>
      <c r="G7" s="10">
        <f>SUM(G3:G6)</f>
        <v>1594</v>
      </c>
    </row>
  </sheetData>
  <sheetProtection formatCells="0" formatColumns="0" formatRows="0" insertColumns="0" insertRows="0" deleteColumns="0" deleteRows="0" sort="0"/>
  <mergeCells count="12">
    <mergeCell ref="A7:F7"/>
    <mergeCell ref="B5:C5"/>
    <mergeCell ref="D5:E5"/>
    <mergeCell ref="B4:C4"/>
    <mergeCell ref="D4:E4"/>
    <mergeCell ref="A1:F1"/>
    <mergeCell ref="B2:C2"/>
    <mergeCell ref="D2:E2"/>
    <mergeCell ref="B6:C6"/>
    <mergeCell ref="D6:E6"/>
    <mergeCell ref="B3:C3"/>
    <mergeCell ref="D3:E3"/>
  </mergeCells>
  <printOptions/>
  <pageMargins left="0.7874015748031497" right="0.3937007874015748" top="0.3937007874015748" bottom="0.1968503937007874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1"/>
  <sheetViews>
    <sheetView zoomScalePageLayoutView="0" workbookViewId="0" topLeftCell="A19">
      <selection activeCell="C58" sqref="C58"/>
    </sheetView>
  </sheetViews>
  <sheetFormatPr defaultColWidth="9.140625" defaultRowHeight="15"/>
  <cols>
    <col min="1" max="1" width="3.00390625" style="0" customWidth="1"/>
    <col min="2" max="2" width="5.421875" style="0" customWidth="1"/>
    <col min="3" max="3" width="56.28125" style="0" customWidth="1"/>
    <col min="5" max="5" width="12.140625" style="0" customWidth="1"/>
    <col min="6" max="6" width="13.421875" style="0" customWidth="1"/>
  </cols>
  <sheetData>
    <row r="2" spans="2:7" ht="15.75">
      <c r="B2" s="67" t="s">
        <v>25</v>
      </c>
      <c r="C2" s="67"/>
      <c r="D2" s="67"/>
      <c r="E2" s="67"/>
      <c r="F2" s="67"/>
      <c r="G2" s="13"/>
    </row>
    <row r="3" spans="2:7" ht="15.75">
      <c r="B3" s="68" t="s">
        <v>131</v>
      </c>
      <c r="C3" s="68"/>
      <c r="D3" s="68"/>
      <c r="E3" s="68"/>
      <c r="F3" s="68"/>
      <c r="G3" s="14"/>
    </row>
    <row r="5" spans="2:6" ht="31.5">
      <c r="B5" s="15" t="s">
        <v>26</v>
      </c>
      <c r="C5" s="69" t="s">
        <v>27</v>
      </c>
      <c r="D5" s="69" t="s">
        <v>28</v>
      </c>
      <c r="E5" s="15" t="s">
        <v>29</v>
      </c>
      <c r="F5" s="15" t="s">
        <v>30</v>
      </c>
    </row>
    <row r="6" spans="2:6" ht="15.75">
      <c r="B6" s="15" t="s">
        <v>31</v>
      </c>
      <c r="C6" s="69"/>
      <c r="D6" s="69"/>
      <c r="E6" s="15" t="s">
        <v>32</v>
      </c>
      <c r="F6" s="15" t="s">
        <v>33</v>
      </c>
    </row>
    <row r="7" spans="2:6" ht="31.5" customHeight="1">
      <c r="B7" s="61">
        <v>1</v>
      </c>
      <c r="C7" s="64" t="s">
        <v>34</v>
      </c>
      <c r="D7" s="65"/>
      <c r="E7" s="66"/>
      <c r="F7" s="16">
        <f>SUM(F8:F12)</f>
        <v>12200</v>
      </c>
    </row>
    <row r="8" spans="2:6" ht="16.5" customHeight="1">
      <c r="B8" s="62"/>
      <c r="C8" s="17" t="s">
        <v>56</v>
      </c>
      <c r="D8" s="18" t="s">
        <v>35</v>
      </c>
      <c r="E8" s="19">
        <v>1300</v>
      </c>
      <c r="F8" s="19">
        <f>E8</f>
        <v>1300</v>
      </c>
    </row>
    <row r="9" spans="2:6" ht="45.75" customHeight="1">
      <c r="B9" s="62"/>
      <c r="C9" s="17" t="s">
        <v>36</v>
      </c>
      <c r="D9" s="20">
        <v>20</v>
      </c>
      <c r="E9" s="19">
        <v>40</v>
      </c>
      <c r="F9" s="19">
        <f>E9*D9</f>
        <v>800</v>
      </c>
    </row>
    <row r="10" spans="2:6" ht="45">
      <c r="B10" s="62"/>
      <c r="C10" s="17" t="s">
        <v>37</v>
      </c>
      <c r="D10" s="20">
        <v>30</v>
      </c>
      <c r="E10" s="19">
        <v>20</v>
      </c>
      <c r="F10" s="19">
        <f>E10*D10</f>
        <v>600</v>
      </c>
    </row>
    <row r="11" spans="2:6" ht="30">
      <c r="B11" s="62"/>
      <c r="C11" s="17" t="s">
        <v>57</v>
      </c>
      <c r="D11" s="20">
        <v>600</v>
      </c>
      <c r="E11" s="19">
        <v>2.5</v>
      </c>
      <c r="F11" s="19">
        <f>E11*D11</f>
        <v>1500</v>
      </c>
    </row>
    <row r="12" spans="2:6" ht="60">
      <c r="B12" s="70"/>
      <c r="C12" s="17" t="s">
        <v>104</v>
      </c>
      <c r="D12" s="20">
        <v>400</v>
      </c>
      <c r="E12" s="19">
        <v>20</v>
      </c>
      <c r="F12" s="19">
        <f>E12*D12</f>
        <v>8000</v>
      </c>
    </row>
    <row r="13" spans="2:6" ht="31.5" customHeight="1">
      <c r="B13" s="61">
        <v>2</v>
      </c>
      <c r="C13" s="64" t="s">
        <v>105</v>
      </c>
      <c r="D13" s="65"/>
      <c r="E13" s="66"/>
      <c r="F13" s="16">
        <f>SUM(F14:F23)</f>
        <v>760000</v>
      </c>
    </row>
    <row r="14" spans="2:6" ht="18" customHeight="1">
      <c r="B14" s="62"/>
      <c r="C14" s="17" t="s">
        <v>106</v>
      </c>
      <c r="D14" s="18">
        <f>38*2</f>
        <v>76</v>
      </c>
      <c r="E14" s="21">
        <v>1000</v>
      </c>
      <c r="F14" s="22">
        <f aca="true" t="shared" si="0" ref="F14:F23">E14*D14</f>
        <v>76000</v>
      </c>
    </row>
    <row r="15" spans="2:6" ht="27" customHeight="1">
      <c r="B15" s="62"/>
      <c r="C15" s="17" t="s">
        <v>107</v>
      </c>
      <c r="D15" s="18">
        <f aca="true" t="shared" si="1" ref="D15:D21">38*2</f>
        <v>76</v>
      </c>
      <c r="E15" s="21">
        <v>1000</v>
      </c>
      <c r="F15" s="22">
        <f t="shared" si="0"/>
        <v>76000</v>
      </c>
    </row>
    <row r="16" spans="2:6" ht="15">
      <c r="B16" s="62"/>
      <c r="C16" s="17" t="s">
        <v>108</v>
      </c>
      <c r="D16" s="18">
        <f t="shared" si="1"/>
        <v>76</v>
      </c>
      <c r="E16" s="21">
        <v>1000</v>
      </c>
      <c r="F16" s="22">
        <f t="shared" si="0"/>
        <v>76000</v>
      </c>
    </row>
    <row r="17" spans="2:6" ht="30">
      <c r="B17" s="62"/>
      <c r="C17" s="17" t="s">
        <v>109</v>
      </c>
      <c r="D17" s="18">
        <f t="shared" si="1"/>
        <v>76</v>
      </c>
      <c r="E17" s="21">
        <v>1000</v>
      </c>
      <c r="F17" s="22">
        <f t="shared" si="0"/>
        <v>76000</v>
      </c>
    </row>
    <row r="18" spans="2:6" ht="15">
      <c r="B18" s="62"/>
      <c r="C18" s="17" t="s">
        <v>110</v>
      </c>
      <c r="D18" s="18">
        <f t="shared" si="1"/>
        <v>76</v>
      </c>
      <c r="E18" s="21">
        <v>1000</v>
      </c>
      <c r="F18" s="22">
        <f t="shared" si="0"/>
        <v>76000</v>
      </c>
    </row>
    <row r="19" spans="2:6" ht="15">
      <c r="B19" s="62"/>
      <c r="C19" s="17" t="s">
        <v>111</v>
      </c>
      <c r="D19" s="18">
        <f t="shared" si="1"/>
        <v>76</v>
      </c>
      <c r="E19" s="21">
        <v>1000</v>
      </c>
      <c r="F19" s="22">
        <f t="shared" si="0"/>
        <v>76000</v>
      </c>
    </row>
    <row r="20" spans="2:6" ht="15">
      <c r="B20" s="62"/>
      <c r="C20" s="17" t="s">
        <v>112</v>
      </c>
      <c r="D20" s="18">
        <f t="shared" si="1"/>
        <v>76</v>
      </c>
      <c r="E20" s="21">
        <v>1000</v>
      </c>
      <c r="F20" s="22">
        <f t="shared" si="0"/>
        <v>76000</v>
      </c>
    </row>
    <row r="21" spans="2:6" ht="30">
      <c r="B21" s="62"/>
      <c r="C21" s="17" t="s">
        <v>113</v>
      </c>
      <c r="D21" s="18">
        <f t="shared" si="1"/>
        <v>76</v>
      </c>
      <c r="E21" s="21">
        <v>1000</v>
      </c>
      <c r="F21" s="22">
        <f t="shared" si="0"/>
        <v>76000</v>
      </c>
    </row>
    <row r="22" spans="2:6" ht="15">
      <c r="B22" s="62"/>
      <c r="C22" s="17" t="s">
        <v>117</v>
      </c>
      <c r="D22" s="18">
        <v>76</v>
      </c>
      <c r="E22" s="21">
        <v>1000</v>
      </c>
      <c r="F22" s="22">
        <f t="shared" si="0"/>
        <v>76000</v>
      </c>
    </row>
    <row r="23" spans="2:6" ht="15">
      <c r="B23" s="62"/>
      <c r="C23" s="17" t="s">
        <v>118</v>
      </c>
      <c r="D23" s="18">
        <v>76</v>
      </c>
      <c r="E23" s="21">
        <v>1000</v>
      </c>
      <c r="F23" s="22">
        <f t="shared" si="0"/>
        <v>76000</v>
      </c>
    </row>
    <row r="24" spans="2:6" ht="15">
      <c r="B24" s="63">
        <v>3</v>
      </c>
      <c r="C24" s="64" t="s">
        <v>114</v>
      </c>
      <c r="D24" s="65"/>
      <c r="E24" s="66"/>
      <c r="F24" s="26">
        <f>SUM(F25:F28)</f>
        <v>60000</v>
      </c>
    </row>
    <row r="25" spans="2:6" ht="15">
      <c r="B25" s="63"/>
      <c r="C25" s="17" t="s">
        <v>115</v>
      </c>
      <c r="D25" s="18">
        <v>3</v>
      </c>
      <c r="E25" s="21">
        <v>5000</v>
      </c>
      <c r="F25" s="22">
        <f>E25*D25</f>
        <v>15000</v>
      </c>
    </row>
    <row r="26" spans="2:6" ht="15">
      <c r="B26" s="63"/>
      <c r="C26" s="17" t="s">
        <v>116</v>
      </c>
      <c r="D26" s="18">
        <v>3</v>
      </c>
      <c r="E26" s="21">
        <v>5000</v>
      </c>
      <c r="F26" s="22">
        <f>E26*D26</f>
        <v>15000</v>
      </c>
    </row>
    <row r="27" spans="2:6" ht="15">
      <c r="B27" s="63"/>
      <c r="C27" s="17" t="s">
        <v>119</v>
      </c>
      <c r="D27" s="18">
        <v>3</v>
      </c>
      <c r="E27" s="21">
        <v>5000</v>
      </c>
      <c r="F27" s="22">
        <f>E27*D27</f>
        <v>15000</v>
      </c>
    </row>
    <row r="28" spans="2:6" ht="15">
      <c r="B28" s="63"/>
      <c r="C28" s="17" t="s">
        <v>120</v>
      </c>
      <c r="D28" s="18">
        <v>3</v>
      </c>
      <c r="E28" s="21">
        <v>5000</v>
      </c>
      <c r="F28" s="22">
        <f>E28*D28</f>
        <v>15000</v>
      </c>
    </row>
    <row r="29" spans="2:6" ht="30.75" customHeight="1">
      <c r="B29" s="63">
        <v>4</v>
      </c>
      <c r="C29" s="64" t="s">
        <v>121</v>
      </c>
      <c r="D29" s="65"/>
      <c r="E29" s="66"/>
      <c r="F29" s="16">
        <f>SUM(F30:F30)</f>
        <v>36000</v>
      </c>
    </row>
    <row r="30" spans="2:6" ht="30">
      <c r="B30" s="63"/>
      <c r="C30" s="24" t="s">
        <v>122</v>
      </c>
      <c r="D30" s="18">
        <v>9</v>
      </c>
      <c r="E30" s="25">
        <v>4000</v>
      </c>
      <c r="F30" s="10">
        <f>E30*D30</f>
        <v>36000</v>
      </c>
    </row>
    <row r="31" spans="2:6" ht="15">
      <c r="B31" s="63">
        <v>5</v>
      </c>
      <c r="C31" s="64" t="s">
        <v>123</v>
      </c>
      <c r="D31" s="65"/>
      <c r="E31" s="66"/>
      <c r="F31" s="26">
        <f>F32</f>
        <v>36000</v>
      </c>
    </row>
    <row r="32" spans="2:6" ht="45">
      <c r="B32" s="63"/>
      <c r="C32" s="24" t="s">
        <v>124</v>
      </c>
      <c r="D32" s="21">
        <v>9</v>
      </c>
      <c r="E32" s="25">
        <v>4000</v>
      </c>
      <c r="F32" s="27">
        <f>E32*D32</f>
        <v>36000</v>
      </c>
    </row>
    <row r="33" spans="2:6" ht="15">
      <c r="B33" s="63">
        <v>6</v>
      </c>
      <c r="C33" s="64" t="s">
        <v>125</v>
      </c>
      <c r="D33" s="65"/>
      <c r="E33" s="66"/>
      <c r="F33" s="16">
        <f>F34</f>
        <v>19800</v>
      </c>
    </row>
    <row r="34" spans="2:6" ht="30">
      <c r="B34" s="63"/>
      <c r="C34" s="24" t="s">
        <v>126</v>
      </c>
      <c r="D34" s="21">
        <v>9</v>
      </c>
      <c r="E34" s="25">
        <v>2200</v>
      </c>
      <c r="F34" s="21">
        <f>E34*D34</f>
        <v>19800</v>
      </c>
    </row>
    <row r="35" spans="2:6" ht="15.75">
      <c r="B35" s="21"/>
      <c r="C35" s="57" t="s">
        <v>50</v>
      </c>
      <c r="D35" s="58"/>
      <c r="E35" s="59"/>
      <c r="F35" s="28">
        <f>F33+F31+F29+F24+F13+F7</f>
        <v>924000</v>
      </c>
    </row>
    <row r="37" spans="2:6" ht="15">
      <c r="B37" s="29"/>
      <c r="C37" s="29"/>
      <c r="D37" s="29"/>
      <c r="E37" s="60"/>
      <c r="F37" s="60"/>
    </row>
    <row r="38" spans="3:6" ht="15">
      <c r="C38" s="29" t="s">
        <v>128</v>
      </c>
      <c r="D38" s="29"/>
      <c r="E38" s="32"/>
      <c r="F38" s="30">
        <v>760</v>
      </c>
    </row>
    <row r="39" spans="3:6" ht="15">
      <c r="C39" s="29" t="s">
        <v>127</v>
      </c>
      <c r="D39" s="29"/>
      <c r="E39" s="29"/>
      <c r="F39" s="30">
        <v>500</v>
      </c>
    </row>
    <row r="41" spans="3:6" ht="15">
      <c r="C41" s="29" t="s">
        <v>52</v>
      </c>
      <c r="D41" s="29"/>
      <c r="E41" s="60" t="s">
        <v>53</v>
      </c>
      <c r="F41" s="60"/>
    </row>
  </sheetData>
  <sheetProtection/>
  <mergeCells count="19">
    <mergeCell ref="C24:E24"/>
    <mergeCell ref="B29:B30"/>
    <mergeCell ref="C29:E29"/>
    <mergeCell ref="B2:F2"/>
    <mergeCell ref="B3:F3"/>
    <mergeCell ref="C5:C6"/>
    <mergeCell ref="D5:D6"/>
    <mergeCell ref="B7:B12"/>
    <mergeCell ref="C7:E7"/>
    <mergeCell ref="C35:E35"/>
    <mergeCell ref="E37:F37"/>
    <mergeCell ref="E41:F41"/>
    <mergeCell ref="B13:B23"/>
    <mergeCell ref="B31:B32"/>
    <mergeCell ref="C31:E31"/>
    <mergeCell ref="B33:B34"/>
    <mergeCell ref="C33:E33"/>
    <mergeCell ref="C13:E13"/>
    <mergeCell ref="B24:B28"/>
  </mergeCells>
  <printOptions/>
  <pageMargins left="0.9055118110236221" right="0.7086614173228347" top="0.3937007874015748" bottom="0.35433070866141736" header="0.31496062992125984" footer="0.31496062992125984"/>
  <pageSetup fitToHeight="2" fitToWidth="1" horizontalDpi="600" verticalDpi="600" orientation="portrait" paperSize="9" scale="85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0"/>
  <sheetViews>
    <sheetView zoomScalePageLayoutView="0" workbookViewId="0" topLeftCell="A34">
      <selection activeCell="C58" sqref="C58"/>
    </sheetView>
  </sheetViews>
  <sheetFormatPr defaultColWidth="9.140625" defaultRowHeight="15"/>
  <cols>
    <col min="1" max="1" width="3.00390625" style="0" customWidth="1"/>
    <col min="2" max="2" width="5.421875" style="0" customWidth="1"/>
    <col min="3" max="3" width="56.28125" style="0" customWidth="1"/>
    <col min="5" max="5" width="12.140625" style="0" customWidth="1"/>
    <col min="6" max="6" width="13.421875" style="0" customWidth="1"/>
  </cols>
  <sheetData>
    <row r="2" spans="2:7" ht="15.75">
      <c r="B2" s="67" t="s">
        <v>54</v>
      </c>
      <c r="C2" s="67"/>
      <c r="D2" s="67"/>
      <c r="E2" s="67"/>
      <c r="F2" s="67"/>
      <c r="G2" s="13"/>
    </row>
    <row r="3" spans="2:7" ht="15.75">
      <c r="B3" s="68" t="s">
        <v>19</v>
      </c>
      <c r="C3" s="68"/>
      <c r="D3" s="68"/>
      <c r="E3" s="68"/>
      <c r="F3" s="68"/>
      <c r="G3" s="14"/>
    </row>
    <row r="5" spans="2:6" ht="31.5">
      <c r="B5" s="15" t="s">
        <v>26</v>
      </c>
      <c r="C5" s="69" t="s">
        <v>27</v>
      </c>
      <c r="D5" s="69" t="s">
        <v>28</v>
      </c>
      <c r="E5" s="15" t="s">
        <v>29</v>
      </c>
      <c r="F5" s="15" t="s">
        <v>30</v>
      </c>
    </row>
    <row r="6" spans="2:6" ht="15.75">
      <c r="B6" s="15" t="s">
        <v>31</v>
      </c>
      <c r="C6" s="69"/>
      <c r="D6" s="69"/>
      <c r="E6" s="15" t="s">
        <v>32</v>
      </c>
      <c r="F6" s="15" t="s">
        <v>33</v>
      </c>
    </row>
    <row r="7" spans="2:6" ht="31.5" customHeight="1">
      <c r="B7" s="61">
        <v>1</v>
      </c>
      <c r="C7" s="64" t="s">
        <v>34</v>
      </c>
      <c r="D7" s="65"/>
      <c r="E7" s="66"/>
      <c r="F7" s="16">
        <f>SUM(F8:F12)</f>
        <v>6800</v>
      </c>
    </row>
    <row r="8" spans="2:6" ht="16.5" customHeight="1">
      <c r="B8" s="62"/>
      <c r="C8" s="17" t="s">
        <v>56</v>
      </c>
      <c r="D8" s="18" t="s">
        <v>35</v>
      </c>
      <c r="E8" s="19">
        <v>1500</v>
      </c>
      <c r="F8" s="19">
        <f>E8</f>
        <v>1500</v>
      </c>
    </row>
    <row r="9" spans="2:6" ht="45.75" customHeight="1">
      <c r="B9" s="62"/>
      <c r="C9" s="17" t="s">
        <v>36</v>
      </c>
      <c r="D9" s="20">
        <v>20</v>
      </c>
      <c r="E9" s="19">
        <v>40</v>
      </c>
      <c r="F9" s="19">
        <f>E9*D9</f>
        <v>800</v>
      </c>
    </row>
    <row r="10" spans="2:6" ht="45">
      <c r="B10" s="62"/>
      <c r="C10" s="17" t="s">
        <v>37</v>
      </c>
      <c r="D10" s="20">
        <v>50</v>
      </c>
      <c r="E10" s="19">
        <v>20</v>
      </c>
      <c r="F10" s="19">
        <f>E10*D10</f>
        <v>1000</v>
      </c>
    </row>
    <row r="11" spans="2:6" ht="30">
      <c r="B11" s="62"/>
      <c r="C11" s="17" t="s">
        <v>57</v>
      </c>
      <c r="D11" s="20">
        <v>1000</v>
      </c>
      <c r="E11" s="19">
        <v>2.5</v>
      </c>
      <c r="F11" s="19">
        <f>E11*D11</f>
        <v>2500</v>
      </c>
    </row>
    <row r="12" spans="2:6" ht="45">
      <c r="B12" s="70"/>
      <c r="C12" s="17" t="s">
        <v>55</v>
      </c>
      <c r="D12" s="20">
        <v>50</v>
      </c>
      <c r="E12" s="19">
        <v>20</v>
      </c>
      <c r="F12" s="19">
        <f>E12*D12</f>
        <v>1000</v>
      </c>
    </row>
    <row r="13" spans="2:6" ht="31.5" customHeight="1">
      <c r="B13" s="63">
        <v>2</v>
      </c>
      <c r="C13" s="64" t="s">
        <v>38</v>
      </c>
      <c r="D13" s="65"/>
      <c r="E13" s="66"/>
      <c r="F13" s="16">
        <f>SUM(F14:F20)</f>
        <v>18000</v>
      </c>
    </row>
    <row r="14" spans="2:6" ht="18" customHeight="1">
      <c r="B14" s="63"/>
      <c r="C14" s="17" t="s">
        <v>39</v>
      </c>
      <c r="D14" s="18" t="s">
        <v>35</v>
      </c>
      <c r="E14" s="21">
        <v>2000</v>
      </c>
      <c r="F14" s="22">
        <f>E14</f>
        <v>2000</v>
      </c>
    </row>
    <row r="15" spans="2:6" ht="32.25" customHeight="1">
      <c r="B15" s="63"/>
      <c r="C15" s="17" t="s">
        <v>40</v>
      </c>
      <c r="D15" s="18"/>
      <c r="E15" s="21"/>
      <c r="F15" s="22"/>
    </row>
    <row r="16" spans="2:6" ht="46.5" customHeight="1">
      <c r="B16" s="63"/>
      <c r="C16" s="23" t="s">
        <v>41</v>
      </c>
      <c r="D16" s="18">
        <v>6</v>
      </c>
      <c r="E16" s="21">
        <v>1300</v>
      </c>
      <c r="F16" s="22">
        <f>E16*D16</f>
        <v>7800</v>
      </c>
    </row>
    <row r="17" spans="2:6" ht="15">
      <c r="B17" s="63"/>
      <c r="C17" s="23" t="s">
        <v>60</v>
      </c>
      <c r="D17" s="18">
        <v>1</v>
      </c>
      <c r="E17" s="21">
        <v>2000</v>
      </c>
      <c r="F17" s="22">
        <f>E17*D17</f>
        <v>2000</v>
      </c>
    </row>
    <row r="18" spans="2:6" ht="15">
      <c r="B18" s="63"/>
      <c r="C18" s="23" t="s">
        <v>58</v>
      </c>
      <c r="D18" s="18">
        <v>1</v>
      </c>
      <c r="E18" s="21">
        <v>1500</v>
      </c>
      <c r="F18" s="22">
        <f>E18*D18</f>
        <v>1500</v>
      </c>
    </row>
    <row r="19" spans="2:6" ht="15">
      <c r="B19" s="63"/>
      <c r="C19" s="23" t="s">
        <v>59</v>
      </c>
      <c r="D19" s="18">
        <v>1</v>
      </c>
      <c r="E19" s="21">
        <v>1700</v>
      </c>
      <c r="F19" s="22">
        <f>E19*D19</f>
        <v>1700</v>
      </c>
    </row>
    <row r="20" spans="2:6" ht="15">
      <c r="B20" s="63"/>
      <c r="C20" s="17" t="s">
        <v>42</v>
      </c>
      <c r="D20" s="18" t="s">
        <v>35</v>
      </c>
      <c r="E20" s="21">
        <v>3000</v>
      </c>
      <c r="F20" s="22">
        <f>E20</f>
        <v>3000</v>
      </c>
    </row>
    <row r="21" spans="2:6" ht="15">
      <c r="B21" s="63">
        <v>3</v>
      </c>
      <c r="C21" s="64" t="s">
        <v>43</v>
      </c>
      <c r="D21" s="65"/>
      <c r="E21" s="66"/>
      <c r="F21" s="26">
        <f>SUM(F22:F26)</f>
        <v>39800</v>
      </c>
    </row>
    <row r="22" spans="2:6" ht="45">
      <c r="B22" s="63"/>
      <c r="C22" s="17" t="s">
        <v>66</v>
      </c>
      <c r="D22" s="18">
        <v>1</v>
      </c>
      <c r="E22" s="21">
        <v>20000</v>
      </c>
      <c r="F22" s="22">
        <f>E22*D22</f>
        <v>20000</v>
      </c>
    </row>
    <row r="23" spans="2:6" ht="45">
      <c r="B23" s="63"/>
      <c r="C23" s="17" t="s">
        <v>69</v>
      </c>
      <c r="D23" s="18" t="s">
        <v>35</v>
      </c>
      <c r="E23" s="21">
        <v>8000</v>
      </c>
      <c r="F23" s="22">
        <f>E23</f>
        <v>8000</v>
      </c>
    </row>
    <row r="24" spans="2:6" ht="15">
      <c r="B24" s="63"/>
      <c r="C24" s="17" t="s">
        <v>61</v>
      </c>
      <c r="D24" s="18" t="s">
        <v>35</v>
      </c>
      <c r="E24" s="21">
        <v>3800</v>
      </c>
      <c r="F24" s="22">
        <f>E24</f>
        <v>3800</v>
      </c>
    </row>
    <row r="25" spans="2:6" ht="90">
      <c r="B25" s="63"/>
      <c r="C25" s="17" t="s">
        <v>72</v>
      </c>
      <c r="D25" s="18">
        <v>2</v>
      </c>
      <c r="E25" s="21">
        <v>1500</v>
      </c>
      <c r="F25" s="22">
        <f>E25*D25</f>
        <v>3000</v>
      </c>
    </row>
    <row r="26" spans="2:6" ht="30">
      <c r="B26" s="63"/>
      <c r="C26" s="17" t="s">
        <v>44</v>
      </c>
      <c r="D26" s="18" t="s">
        <v>35</v>
      </c>
      <c r="E26" s="21">
        <v>5000</v>
      </c>
      <c r="F26" s="22">
        <f>E26</f>
        <v>5000</v>
      </c>
    </row>
    <row r="27" spans="2:6" ht="15">
      <c r="B27" s="63">
        <v>4</v>
      </c>
      <c r="C27" s="64" t="s">
        <v>62</v>
      </c>
      <c r="D27" s="65"/>
      <c r="E27" s="66"/>
      <c r="F27" s="16">
        <f>SUM(F28:F34)</f>
        <v>32500</v>
      </c>
    </row>
    <row r="28" spans="2:6" ht="30">
      <c r="B28" s="63"/>
      <c r="C28" s="24" t="s">
        <v>45</v>
      </c>
      <c r="D28" s="18" t="s">
        <v>35</v>
      </c>
      <c r="E28" s="25">
        <v>8000</v>
      </c>
      <c r="F28" s="10">
        <f>E28</f>
        <v>8000</v>
      </c>
    </row>
    <row r="29" spans="2:6" ht="30">
      <c r="B29" s="63"/>
      <c r="C29" s="24" t="s">
        <v>67</v>
      </c>
      <c r="D29" s="18" t="s">
        <v>35</v>
      </c>
      <c r="E29" s="25">
        <v>6000</v>
      </c>
      <c r="F29" s="10">
        <f>E29</f>
        <v>6000</v>
      </c>
    </row>
    <row r="30" spans="2:6" ht="15">
      <c r="B30" s="63"/>
      <c r="C30" s="24" t="s">
        <v>68</v>
      </c>
      <c r="D30" s="18" t="s">
        <v>35</v>
      </c>
      <c r="E30" s="25">
        <v>1500</v>
      </c>
      <c r="F30" s="10">
        <f>E30</f>
        <v>1500</v>
      </c>
    </row>
    <row r="31" spans="2:6" ht="30">
      <c r="B31" s="63"/>
      <c r="C31" s="24" t="s">
        <v>46</v>
      </c>
      <c r="D31" s="18" t="s">
        <v>35</v>
      </c>
      <c r="E31" s="25">
        <v>5000</v>
      </c>
      <c r="F31" s="10">
        <f>E31</f>
        <v>5000</v>
      </c>
    </row>
    <row r="32" spans="2:6" ht="15">
      <c r="B32" s="63"/>
      <c r="C32" s="17" t="s">
        <v>74</v>
      </c>
      <c r="D32" s="18"/>
      <c r="E32" s="21"/>
      <c r="F32" s="22"/>
    </row>
    <row r="33" spans="2:6" ht="15">
      <c r="B33" s="63"/>
      <c r="C33" s="23" t="s">
        <v>73</v>
      </c>
      <c r="D33" s="18">
        <v>12</v>
      </c>
      <c r="E33" s="21">
        <v>500</v>
      </c>
      <c r="F33" s="22">
        <f>E33*D33</f>
        <v>6000</v>
      </c>
    </row>
    <row r="34" spans="2:6" ht="15">
      <c r="B34" s="63"/>
      <c r="C34" s="23" t="s">
        <v>75</v>
      </c>
      <c r="D34" s="18">
        <v>12</v>
      </c>
      <c r="E34" s="21">
        <v>500</v>
      </c>
      <c r="F34" s="22">
        <f>E34*D34</f>
        <v>6000</v>
      </c>
    </row>
    <row r="35" spans="2:6" ht="15">
      <c r="B35" s="63">
        <v>5</v>
      </c>
      <c r="C35" s="64" t="s">
        <v>47</v>
      </c>
      <c r="D35" s="65"/>
      <c r="E35" s="66"/>
      <c r="F35" s="26">
        <f>F36</f>
        <v>6900</v>
      </c>
    </row>
    <row r="36" spans="2:6" ht="30">
      <c r="B36" s="63"/>
      <c r="C36" s="24" t="s">
        <v>63</v>
      </c>
      <c r="D36" s="21">
        <v>3</v>
      </c>
      <c r="E36" s="25">
        <v>2300</v>
      </c>
      <c r="F36" s="27">
        <f>E36*3</f>
        <v>6900</v>
      </c>
    </row>
    <row r="37" spans="2:6" ht="15">
      <c r="B37" s="63">
        <v>6</v>
      </c>
      <c r="C37" s="64" t="s">
        <v>70</v>
      </c>
      <c r="D37" s="65"/>
      <c r="E37" s="66"/>
      <c r="F37" s="16">
        <f>F38</f>
        <v>3000</v>
      </c>
    </row>
    <row r="38" spans="2:6" ht="15">
      <c r="B38" s="63"/>
      <c r="C38" s="24" t="s">
        <v>71</v>
      </c>
      <c r="D38" s="21" t="s">
        <v>35</v>
      </c>
      <c r="E38" s="25">
        <v>3000</v>
      </c>
      <c r="F38" s="21">
        <f>E38</f>
        <v>3000</v>
      </c>
    </row>
    <row r="39" spans="2:6" ht="15">
      <c r="B39" s="63">
        <v>7</v>
      </c>
      <c r="C39" s="64" t="s">
        <v>48</v>
      </c>
      <c r="D39" s="65"/>
      <c r="E39" s="66"/>
      <c r="F39" s="16">
        <f>SUM(F40:F40)</f>
        <v>5000</v>
      </c>
    </row>
    <row r="40" spans="2:6" ht="30.75" customHeight="1">
      <c r="B40" s="63"/>
      <c r="C40" s="24" t="s">
        <v>49</v>
      </c>
      <c r="D40" s="18" t="s">
        <v>35</v>
      </c>
      <c r="E40" s="21">
        <v>5000</v>
      </c>
      <c r="F40" s="21">
        <f>E40</f>
        <v>5000</v>
      </c>
    </row>
    <row r="41" spans="2:6" ht="15">
      <c r="B41" s="61">
        <v>8</v>
      </c>
      <c r="C41" s="64" t="s">
        <v>64</v>
      </c>
      <c r="D41" s="65"/>
      <c r="E41" s="66"/>
      <c r="F41" s="16">
        <f>SUM(F42:F43)</f>
        <v>8000</v>
      </c>
    </row>
    <row r="42" spans="2:6" ht="17.25" customHeight="1">
      <c r="B42" s="62"/>
      <c r="C42" s="24" t="s">
        <v>84</v>
      </c>
      <c r="D42" s="18" t="s">
        <v>35</v>
      </c>
      <c r="E42" s="21">
        <v>5000</v>
      </c>
      <c r="F42" s="21">
        <f>E42</f>
        <v>5000</v>
      </c>
    </row>
    <row r="43" spans="2:6" ht="17.25" customHeight="1">
      <c r="B43" s="70"/>
      <c r="C43" s="24" t="s">
        <v>65</v>
      </c>
      <c r="D43" s="18" t="s">
        <v>35</v>
      </c>
      <c r="E43" s="21">
        <v>3000</v>
      </c>
      <c r="F43" s="21">
        <f>E43</f>
        <v>3000</v>
      </c>
    </row>
    <row r="44" spans="2:6" ht="15.75">
      <c r="B44" s="21"/>
      <c r="C44" s="57" t="s">
        <v>50</v>
      </c>
      <c r="D44" s="58"/>
      <c r="E44" s="59"/>
      <c r="F44" s="28">
        <f>F41+F39+F37+F35+F27+F21+F13+F7</f>
        <v>120000</v>
      </c>
    </row>
    <row r="46" spans="2:6" ht="15">
      <c r="B46" s="29"/>
      <c r="C46" s="29"/>
      <c r="D46" s="29"/>
      <c r="E46" s="60"/>
      <c r="F46" s="60"/>
    </row>
    <row r="47" spans="3:6" ht="15">
      <c r="C47" s="29" t="s">
        <v>103</v>
      </c>
      <c r="D47" s="29"/>
      <c r="E47" s="32"/>
      <c r="F47" s="30">
        <v>1</v>
      </c>
    </row>
    <row r="48" spans="3:6" ht="15">
      <c r="C48" s="29" t="s">
        <v>51</v>
      </c>
      <c r="D48" s="29"/>
      <c r="E48" s="29"/>
      <c r="F48" s="30">
        <v>400</v>
      </c>
    </row>
    <row r="50" spans="3:6" ht="15">
      <c r="C50" s="29" t="s">
        <v>52</v>
      </c>
      <c r="D50" s="29"/>
      <c r="E50" s="60" t="s">
        <v>53</v>
      </c>
      <c r="F50" s="60"/>
    </row>
  </sheetData>
  <sheetProtection/>
  <mergeCells count="23">
    <mergeCell ref="B2:F2"/>
    <mergeCell ref="B3:F3"/>
    <mergeCell ref="C5:C6"/>
    <mergeCell ref="D5:D6"/>
    <mergeCell ref="B7:B12"/>
    <mergeCell ref="C7:E7"/>
    <mergeCell ref="C39:E39"/>
    <mergeCell ref="B13:B20"/>
    <mergeCell ref="C13:E13"/>
    <mergeCell ref="B21:B26"/>
    <mergeCell ref="C21:E21"/>
    <mergeCell ref="B27:B34"/>
    <mergeCell ref="C27:E27"/>
    <mergeCell ref="C41:E41"/>
    <mergeCell ref="C44:E44"/>
    <mergeCell ref="E46:F46"/>
    <mergeCell ref="E50:F50"/>
    <mergeCell ref="B41:B43"/>
    <mergeCell ref="B35:B36"/>
    <mergeCell ref="C35:E35"/>
    <mergeCell ref="B37:B38"/>
    <mergeCell ref="C37:E37"/>
    <mergeCell ref="B39:B40"/>
  </mergeCells>
  <printOptions/>
  <pageMargins left="0.9055118110236221" right="0.7086614173228347" top="0.3937007874015748" bottom="0.35433070866141736" header="0.31496062992125984" footer="0.31496062992125984"/>
  <pageSetup fitToHeight="1" fitToWidth="1" horizontalDpi="600" verticalDpi="600" orientation="portrait" paperSize="9" scale="68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2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3.00390625" style="0" customWidth="1"/>
    <col min="2" max="2" width="5.421875" style="0" customWidth="1"/>
    <col min="3" max="3" width="56.28125" style="0" customWidth="1"/>
    <col min="5" max="5" width="12.140625" style="0" customWidth="1"/>
    <col min="6" max="6" width="13.421875" style="0" customWidth="1"/>
  </cols>
  <sheetData>
    <row r="2" spans="2:7" ht="15.75">
      <c r="B2" s="67" t="s">
        <v>76</v>
      </c>
      <c r="C2" s="67"/>
      <c r="D2" s="67"/>
      <c r="E2" s="67"/>
      <c r="F2" s="67"/>
      <c r="G2" s="13"/>
    </row>
    <row r="3" spans="2:7" ht="30.75" customHeight="1">
      <c r="B3" s="68" t="s">
        <v>24</v>
      </c>
      <c r="C3" s="68"/>
      <c r="D3" s="68"/>
      <c r="E3" s="68"/>
      <c r="F3" s="68"/>
      <c r="G3" s="14"/>
    </row>
    <row r="5" spans="2:6" ht="31.5">
      <c r="B5" s="15" t="s">
        <v>26</v>
      </c>
      <c r="C5" s="69" t="s">
        <v>27</v>
      </c>
      <c r="D5" s="69" t="s">
        <v>28</v>
      </c>
      <c r="E5" s="15" t="s">
        <v>29</v>
      </c>
      <c r="F5" s="15" t="s">
        <v>30</v>
      </c>
    </row>
    <row r="6" spans="2:6" ht="15.75">
      <c r="B6" s="15" t="s">
        <v>31</v>
      </c>
      <c r="C6" s="69"/>
      <c r="D6" s="69"/>
      <c r="E6" s="15" t="s">
        <v>32</v>
      </c>
      <c r="F6" s="15" t="s">
        <v>33</v>
      </c>
    </row>
    <row r="7" spans="2:6" ht="31.5" customHeight="1">
      <c r="B7" s="61">
        <v>1</v>
      </c>
      <c r="C7" s="64" t="s">
        <v>34</v>
      </c>
      <c r="D7" s="65"/>
      <c r="E7" s="66"/>
      <c r="F7" s="16">
        <f>SUM(F8:F11)</f>
        <v>4300</v>
      </c>
    </row>
    <row r="8" spans="2:6" ht="16.5" customHeight="1">
      <c r="B8" s="62"/>
      <c r="C8" s="17" t="s">
        <v>56</v>
      </c>
      <c r="D8" s="18" t="s">
        <v>35</v>
      </c>
      <c r="E8" s="19">
        <v>1000</v>
      </c>
      <c r="F8" s="19">
        <f>E8</f>
        <v>1000</v>
      </c>
    </row>
    <row r="9" spans="2:6" ht="45.75" customHeight="1">
      <c r="B9" s="62"/>
      <c r="C9" s="17" t="s">
        <v>36</v>
      </c>
      <c r="D9" s="20">
        <v>20</v>
      </c>
      <c r="E9" s="19">
        <v>40</v>
      </c>
      <c r="F9" s="19">
        <f>E9*D9</f>
        <v>800</v>
      </c>
    </row>
    <row r="10" spans="2:6" ht="45">
      <c r="B10" s="62"/>
      <c r="C10" s="17" t="s">
        <v>37</v>
      </c>
      <c r="D10" s="20">
        <v>50</v>
      </c>
      <c r="E10" s="19">
        <v>20</v>
      </c>
      <c r="F10" s="19">
        <f>E10*D10</f>
        <v>1000</v>
      </c>
    </row>
    <row r="11" spans="2:6" ht="30">
      <c r="B11" s="62"/>
      <c r="C11" s="17" t="s">
        <v>57</v>
      </c>
      <c r="D11" s="20">
        <v>600</v>
      </c>
      <c r="E11" s="19">
        <v>2.5</v>
      </c>
      <c r="F11" s="19">
        <f>E11*D11</f>
        <v>1500</v>
      </c>
    </row>
    <row r="12" spans="2:6" ht="15">
      <c r="B12" s="63">
        <v>2</v>
      </c>
      <c r="C12" s="64" t="s">
        <v>79</v>
      </c>
      <c r="D12" s="65"/>
      <c r="E12" s="66"/>
      <c r="F12" s="16">
        <f>SUM(F13:F17)</f>
        <v>28200</v>
      </c>
    </row>
    <row r="13" spans="2:6" ht="32.25" customHeight="1">
      <c r="B13" s="63"/>
      <c r="C13" s="17" t="s">
        <v>77</v>
      </c>
      <c r="D13" s="18"/>
      <c r="E13" s="21"/>
      <c r="F13" s="22"/>
    </row>
    <row r="14" spans="2:6" ht="15">
      <c r="B14" s="63"/>
      <c r="C14" s="23" t="s">
        <v>78</v>
      </c>
      <c r="D14" s="18" t="s">
        <v>87</v>
      </c>
      <c r="E14" s="21">
        <f>8*200</f>
        <v>1600</v>
      </c>
      <c r="F14" s="22">
        <f>E14*5</f>
        <v>8000</v>
      </c>
    </row>
    <row r="15" spans="2:6" ht="15">
      <c r="B15" s="63"/>
      <c r="C15" s="23" t="s">
        <v>80</v>
      </c>
      <c r="D15" s="18" t="s">
        <v>87</v>
      </c>
      <c r="E15" s="21">
        <v>2000</v>
      </c>
      <c r="F15" s="22">
        <f>E15*5</f>
        <v>10000</v>
      </c>
    </row>
    <row r="16" spans="2:6" ht="15">
      <c r="B16" s="63"/>
      <c r="C16" s="23" t="s">
        <v>81</v>
      </c>
      <c r="D16" s="18">
        <v>1</v>
      </c>
      <c r="E16" s="21">
        <v>1200</v>
      </c>
      <c r="F16" s="22">
        <f>E16*D16</f>
        <v>1200</v>
      </c>
    </row>
    <row r="17" spans="2:6" ht="15">
      <c r="B17" s="63"/>
      <c r="C17" s="17" t="s">
        <v>42</v>
      </c>
      <c r="D17" s="18" t="s">
        <v>87</v>
      </c>
      <c r="E17" s="21">
        <v>1800</v>
      </c>
      <c r="F17" s="22">
        <f>E17*5</f>
        <v>9000</v>
      </c>
    </row>
    <row r="18" spans="2:6" ht="15">
      <c r="B18" s="63">
        <v>3</v>
      </c>
      <c r="C18" s="64" t="s">
        <v>43</v>
      </c>
      <c r="D18" s="65"/>
      <c r="E18" s="66"/>
      <c r="F18" s="26">
        <f>SUM(F19:F21)</f>
        <v>32500</v>
      </c>
    </row>
    <row r="19" spans="2:6" ht="45">
      <c r="B19" s="63"/>
      <c r="C19" s="17" t="s">
        <v>69</v>
      </c>
      <c r="D19" s="18" t="s">
        <v>87</v>
      </c>
      <c r="E19" s="21">
        <v>2500</v>
      </c>
      <c r="F19" s="22">
        <f>5*2500</f>
        <v>12500</v>
      </c>
    </row>
    <row r="20" spans="2:6" ht="75">
      <c r="B20" s="63"/>
      <c r="C20" s="17" t="s">
        <v>82</v>
      </c>
      <c r="D20" s="18" t="s">
        <v>87</v>
      </c>
      <c r="E20" s="21">
        <v>1500</v>
      </c>
      <c r="F20" s="22">
        <f>5*E20</f>
        <v>7500</v>
      </c>
    </row>
    <row r="21" spans="2:6" ht="30">
      <c r="B21" s="63"/>
      <c r="C21" s="17" t="s">
        <v>83</v>
      </c>
      <c r="D21" s="18" t="s">
        <v>87</v>
      </c>
      <c r="E21" s="21">
        <v>2500</v>
      </c>
      <c r="F21" s="22">
        <f>5*E21</f>
        <v>12500</v>
      </c>
    </row>
    <row r="22" spans="2:6" ht="15">
      <c r="B22" s="63">
        <v>4</v>
      </c>
      <c r="C22" s="64" t="s">
        <v>85</v>
      </c>
      <c r="D22" s="65"/>
      <c r="E22" s="66"/>
      <c r="F22" s="16">
        <f>SUM(F23:F28)</f>
        <v>152000</v>
      </c>
    </row>
    <row r="23" spans="2:6" ht="30">
      <c r="B23" s="63"/>
      <c r="C23" s="24" t="s">
        <v>86</v>
      </c>
      <c r="D23" s="18" t="s">
        <v>87</v>
      </c>
      <c r="E23" s="25">
        <v>3000</v>
      </c>
      <c r="F23" s="10">
        <f aca="true" t="shared" si="0" ref="F23:F28">E23*5</f>
        <v>15000</v>
      </c>
    </row>
    <row r="24" spans="2:6" ht="30">
      <c r="B24" s="63"/>
      <c r="C24" s="24" t="s">
        <v>88</v>
      </c>
      <c r="D24" s="18" t="s">
        <v>87</v>
      </c>
      <c r="E24" s="25">
        <v>5000</v>
      </c>
      <c r="F24" s="10">
        <f t="shared" si="0"/>
        <v>25000</v>
      </c>
    </row>
    <row r="25" spans="2:6" ht="29.25" customHeight="1">
      <c r="B25" s="63"/>
      <c r="C25" s="24" t="s">
        <v>89</v>
      </c>
      <c r="D25" s="18" t="s">
        <v>87</v>
      </c>
      <c r="E25" s="25">
        <v>5000</v>
      </c>
      <c r="F25" s="10">
        <f t="shared" si="0"/>
        <v>25000</v>
      </c>
    </row>
    <row r="26" spans="2:6" ht="30">
      <c r="B26" s="63"/>
      <c r="C26" s="24" t="s">
        <v>90</v>
      </c>
      <c r="D26" s="18" t="s">
        <v>87</v>
      </c>
      <c r="E26" s="25">
        <v>10000</v>
      </c>
      <c r="F26" s="10">
        <f t="shared" si="0"/>
        <v>50000</v>
      </c>
    </row>
    <row r="27" spans="2:6" ht="30">
      <c r="B27" s="63"/>
      <c r="C27" s="17" t="s">
        <v>91</v>
      </c>
      <c r="D27" s="18" t="s">
        <v>87</v>
      </c>
      <c r="E27" s="21">
        <f>70*20</f>
        <v>1400</v>
      </c>
      <c r="F27" s="22">
        <f t="shared" si="0"/>
        <v>7000</v>
      </c>
    </row>
    <row r="28" spans="2:6" ht="45">
      <c r="B28" s="63"/>
      <c r="C28" s="24" t="s">
        <v>92</v>
      </c>
      <c r="D28" s="18" t="s">
        <v>87</v>
      </c>
      <c r="E28" s="21">
        <f>200*30</f>
        <v>6000</v>
      </c>
      <c r="F28" s="22">
        <f t="shared" si="0"/>
        <v>30000</v>
      </c>
    </row>
    <row r="29" spans="2:6" ht="15">
      <c r="B29" s="63">
        <v>6</v>
      </c>
      <c r="C29" s="64" t="s">
        <v>70</v>
      </c>
      <c r="D29" s="65"/>
      <c r="E29" s="66"/>
      <c r="F29" s="16">
        <f>F30</f>
        <v>10000</v>
      </c>
    </row>
    <row r="30" spans="2:6" ht="15">
      <c r="B30" s="63"/>
      <c r="C30" s="24" t="s">
        <v>71</v>
      </c>
      <c r="D30" s="21" t="s">
        <v>87</v>
      </c>
      <c r="E30" s="25">
        <v>2000</v>
      </c>
      <c r="F30" s="21">
        <f>E30*5</f>
        <v>10000</v>
      </c>
    </row>
    <row r="31" spans="2:6" ht="15">
      <c r="B31" s="63">
        <v>7</v>
      </c>
      <c r="C31" s="64" t="s">
        <v>48</v>
      </c>
      <c r="D31" s="65"/>
      <c r="E31" s="66"/>
      <c r="F31" s="16">
        <f>SUM(F32:F32)</f>
        <v>10000</v>
      </c>
    </row>
    <row r="32" spans="2:6" ht="30.75" customHeight="1">
      <c r="B32" s="63"/>
      <c r="C32" s="24" t="s">
        <v>49</v>
      </c>
      <c r="D32" s="18" t="s">
        <v>87</v>
      </c>
      <c r="E32" s="21">
        <v>2000</v>
      </c>
      <c r="F32" s="21">
        <f>E32*5</f>
        <v>10000</v>
      </c>
    </row>
    <row r="33" spans="2:6" ht="15">
      <c r="B33" s="61">
        <v>8</v>
      </c>
      <c r="C33" s="64" t="s">
        <v>64</v>
      </c>
      <c r="D33" s="65"/>
      <c r="E33" s="66"/>
      <c r="F33" s="16">
        <f>SUM(F34:F35)</f>
        <v>13000</v>
      </c>
    </row>
    <row r="34" spans="2:6" ht="17.25" customHeight="1">
      <c r="B34" s="62"/>
      <c r="C34" s="24" t="s">
        <v>84</v>
      </c>
      <c r="D34" s="18" t="s">
        <v>87</v>
      </c>
      <c r="E34" s="21">
        <v>1300</v>
      </c>
      <c r="F34" s="21">
        <f>E34*5</f>
        <v>6500</v>
      </c>
    </row>
    <row r="35" spans="2:6" ht="17.25" customHeight="1">
      <c r="B35" s="70"/>
      <c r="C35" s="24" t="s">
        <v>65</v>
      </c>
      <c r="D35" s="18" t="s">
        <v>87</v>
      </c>
      <c r="E35" s="21">
        <v>1300</v>
      </c>
      <c r="F35" s="21">
        <f>E35*5</f>
        <v>6500</v>
      </c>
    </row>
    <row r="36" spans="2:6" ht="15.75">
      <c r="B36" s="21"/>
      <c r="C36" s="57" t="s">
        <v>50</v>
      </c>
      <c r="D36" s="58"/>
      <c r="E36" s="59"/>
      <c r="F36" s="28">
        <f>F33+F31+F29+F22+F18+F12+F7</f>
        <v>250000</v>
      </c>
    </row>
    <row r="38" spans="2:6" ht="15">
      <c r="B38" s="29"/>
      <c r="C38" s="29"/>
      <c r="D38" s="29"/>
      <c r="E38" s="60"/>
      <c r="F38" s="60"/>
    </row>
    <row r="39" spans="3:6" ht="15">
      <c r="C39" s="29" t="s">
        <v>103</v>
      </c>
      <c r="D39" s="29"/>
      <c r="E39" s="32"/>
      <c r="F39" s="30">
        <v>5</v>
      </c>
    </row>
    <row r="40" spans="3:6" ht="15">
      <c r="C40" s="29" t="s">
        <v>51</v>
      </c>
      <c r="D40" s="29"/>
      <c r="E40" s="29"/>
      <c r="F40" s="30">
        <v>1000</v>
      </c>
    </row>
    <row r="42" spans="3:6" ht="15">
      <c r="C42" s="29" t="s">
        <v>52</v>
      </c>
      <c r="D42" s="29"/>
      <c r="E42" s="60" t="s">
        <v>53</v>
      </c>
      <c r="F42" s="60"/>
    </row>
  </sheetData>
  <sheetProtection/>
  <mergeCells count="21">
    <mergeCell ref="B2:F2"/>
    <mergeCell ref="B3:F3"/>
    <mergeCell ref="C5:C6"/>
    <mergeCell ref="D5:D6"/>
    <mergeCell ref="B7:B11"/>
    <mergeCell ref="C7:E7"/>
    <mergeCell ref="B12:B17"/>
    <mergeCell ref="C12:E12"/>
    <mergeCell ref="B18:B21"/>
    <mergeCell ref="C18:E18"/>
    <mergeCell ref="B22:B28"/>
    <mergeCell ref="C22:E22"/>
    <mergeCell ref="B33:B35"/>
    <mergeCell ref="C33:E33"/>
    <mergeCell ref="C36:E36"/>
    <mergeCell ref="E38:F38"/>
    <mergeCell ref="E42:F42"/>
    <mergeCell ref="B29:B30"/>
    <mergeCell ref="C29:E29"/>
    <mergeCell ref="B31:B32"/>
    <mergeCell ref="C31:E31"/>
  </mergeCells>
  <printOptions/>
  <pageMargins left="0.9055118110236221" right="0.7086614173228347" top="0.3937007874015748" bottom="0.35433070866141736" header="0.31496062992125984" footer="0.31496062992125984"/>
  <pageSetup fitToHeight="1" fitToWidth="1" horizontalDpi="600" verticalDpi="600" orientation="portrait" paperSize="9" scale="80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5"/>
  <sheetViews>
    <sheetView zoomScalePageLayoutView="0" workbookViewId="0" topLeftCell="A10">
      <selection activeCell="J11" sqref="J11"/>
    </sheetView>
  </sheetViews>
  <sheetFormatPr defaultColWidth="9.140625" defaultRowHeight="15"/>
  <cols>
    <col min="1" max="1" width="3.00390625" style="0" customWidth="1"/>
    <col min="2" max="2" width="5.421875" style="0" customWidth="1"/>
    <col min="3" max="3" width="56.28125" style="0" customWidth="1"/>
    <col min="5" max="5" width="12.140625" style="0" customWidth="1"/>
    <col min="6" max="6" width="13.421875" style="0" customWidth="1"/>
  </cols>
  <sheetData>
    <row r="2" spans="2:7" ht="15.75">
      <c r="B2" s="67" t="s">
        <v>96</v>
      </c>
      <c r="C2" s="67"/>
      <c r="D2" s="67"/>
      <c r="E2" s="67"/>
      <c r="F2" s="67"/>
      <c r="G2" s="13"/>
    </row>
    <row r="3" spans="2:7" ht="30.75" customHeight="1">
      <c r="B3" s="68" t="s">
        <v>95</v>
      </c>
      <c r="C3" s="68"/>
      <c r="D3" s="68"/>
      <c r="E3" s="68"/>
      <c r="F3" s="68"/>
      <c r="G3" s="14"/>
    </row>
    <row r="5" spans="2:6" ht="31.5">
      <c r="B5" s="15" t="s">
        <v>26</v>
      </c>
      <c r="C5" s="69" t="s">
        <v>27</v>
      </c>
      <c r="D5" s="69" t="s">
        <v>28</v>
      </c>
      <c r="E5" s="15" t="s">
        <v>29</v>
      </c>
      <c r="F5" s="15" t="s">
        <v>30</v>
      </c>
    </row>
    <row r="6" spans="2:6" ht="15.75">
      <c r="B6" s="15" t="s">
        <v>31</v>
      </c>
      <c r="C6" s="69"/>
      <c r="D6" s="69"/>
      <c r="E6" s="15" t="s">
        <v>32</v>
      </c>
      <c r="F6" s="15" t="s">
        <v>33</v>
      </c>
    </row>
    <row r="7" spans="2:6" ht="31.5" customHeight="1">
      <c r="B7" s="61">
        <v>1</v>
      </c>
      <c r="C7" s="64" t="s">
        <v>34</v>
      </c>
      <c r="D7" s="65"/>
      <c r="E7" s="66"/>
      <c r="F7" s="16">
        <f>SUM(F8:F9)</f>
        <v>8700</v>
      </c>
    </row>
    <row r="8" spans="2:6" ht="16.5" customHeight="1">
      <c r="B8" s="62"/>
      <c r="C8" s="17" t="s">
        <v>93</v>
      </c>
      <c r="D8" s="18" t="s">
        <v>35</v>
      </c>
      <c r="E8" s="19">
        <v>900</v>
      </c>
      <c r="F8" s="19">
        <f>E8</f>
        <v>900</v>
      </c>
    </row>
    <row r="9" spans="2:6" ht="15">
      <c r="B9" s="62"/>
      <c r="C9" s="17" t="s">
        <v>94</v>
      </c>
      <c r="D9" s="20">
        <v>1300</v>
      </c>
      <c r="E9" s="19">
        <v>6</v>
      </c>
      <c r="F9" s="19">
        <f>E9*D9</f>
        <v>7800</v>
      </c>
    </row>
    <row r="10" spans="2:6" ht="15">
      <c r="B10" s="63">
        <v>2</v>
      </c>
      <c r="C10" s="64" t="s">
        <v>79</v>
      </c>
      <c r="D10" s="65"/>
      <c r="E10" s="66"/>
      <c r="F10" s="16">
        <f>SUM(F11:F12)</f>
        <v>15000</v>
      </c>
    </row>
    <row r="11" spans="2:6" ht="32.25" customHeight="1">
      <c r="B11" s="63"/>
      <c r="C11" s="17" t="s">
        <v>77</v>
      </c>
      <c r="D11" s="18"/>
      <c r="E11" s="21"/>
      <c r="F11" s="22"/>
    </row>
    <row r="12" spans="2:6" ht="15">
      <c r="B12" s="63"/>
      <c r="C12" s="23" t="s">
        <v>80</v>
      </c>
      <c r="D12" s="18">
        <v>3</v>
      </c>
      <c r="E12" s="21">
        <v>5000</v>
      </c>
      <c r="F12" s="22">
        <f>E12*D12</f>
        <v>15000</v>
      </c>
    </row>
    <row r="13" spans="2:6" ht="15">
      <c r="B13" s="63">
        <v>3</v>
      </c>
      <c r="C13" s="64" t="s">
        <v>43</v>
      </c>
      <c r="D13" s="65"/>
      <c r="E13" s="66"/>
      <c r="F13" s="26">
        <f>SUM(F14:F14)</f>
        <v>9000</v>
      </c>
    </row>
    <row r="14" spans="2:6" ht="45">
      <c r="B14" s="63"/>
      <c r="C14" s="17" t="s">
        <v>69</v>
      </c>
      <c r="D14" s="18">
        <v>3</v>
      </c>
      <c r="E14" s="21">
        <v>3000</v>
      </c>
      <c r="F14" s="22">
        <f>E14*D14</f>
        <v>9000</v>
      </c>
    </row>
    <row r="15" spans="2:6" ht="15">
      <c r="B15" s="63">
        <v>4</v>
      </c>
      <c r="C15" s="64" t="s">
        <v>85</v>
      </c>
      <c r="D15" s="65"/>
      <c r="E15" s="66"/>
      <c r="F15" s="16">
        <f>SUM(F16:F19)</f>
        <v>64200</v>
      </c>
    </row>
    <row r="16" spans="2:6" ht="19.5" customHeight="1">
      <c r="B16" s="63"/>
      <c r="C16" s="24" t="s">
        <v>97</v>
      </c>
      <c r="D16" s="18">
        <v>3</v>
      </c>
      <c r="E16" s="25">
        <v>2400</v>
      </c>
      <c r="F16" s="10">
        <f>E16*D16</f>
        <v>7200</v>
      </c>
    </row>
    <row r="17" spans="2:6" ht="29.25" customHeight="1">
      <c r="B17" s="63"/>
      <c r="C17" s="24" t="s">
        <v>98</v>
      </c>
      <c r="D17" s="18">
        <v>3</v>
      </c>
      <c r="E17" s="25">
        <v>5000</v>
      </c>
      <c r="F17" s="10">
        <f>E17*D17</f>
        <v>15000</v>
      </c>
    </row>
    <row r="18" spans="2:6" ht="15">
      <c r="B18" s="63"/>
      <c r="C18" s="24" t="s">
        <v>99</v>
      </c>
      <c r="D18" s="18">
        <v>3</v>
      </c>
      <c r="E18" s="25">
        <v>8000</v>
      </c>
      <c r="F18" s="10">
        <f>E18*D18</f>
        <v>24000</v>
      </c>
    </row>
    <row r="19" spans="2:6" ht="15">
      <c r="B19" s="63"/>
      <c r="C19" s="17" t="s">
        <v>100</v>
      </c>
      <c r="D19" s="18">
        <v>3</v>
      </c>
      <c r="E19" s="21">
        <v>6000</v>
      </c>
      <c r="F19" s="22">
        <f>E19*D19</f>
        <v>18000</v>
      </c>
    </row>
    <row r="20" spans="2:6" ht="15">
      <c r="B20" s="61">
        <v>5</v>
      </c>
      <c r="C20" s="64" t="s">
        <v>101</v>
      </c>
      <c r="D20" s="65"/>
      <c r="E20" s="66"/>
      <c r="F20" s="16">
        <f>F21</f>
        <v>183300</v>
      </c>
    </row>
    <row r="21" spans="2:6" ht="15">
      <c r="B21" s="70"/>
      <c r="C21" s="24" t="s">
        <v>102</v>
      </c>
      <c r="D21" s="21">
        <v>1300</v>
      </c>
      <c r="E21" s="25">
        <v>141</v>
      </c>
      <c r="F21" s="21">
        <f>E21*D21</f>
        <v>183300</v>
      </c>
    </row>
    <row r="22" spans="2:6" ht="15" customHeight="1">
      <c r="B22" s="61">
        <v>6</v>
      </c>
      <c r="C22" s="64" t="s">
        <v>70</v>
      </c>
      <c r="D22" s="65"/>
      <c r="E22" s="66"/>
      <c r="F22" s="16">
        <f>F23</f>
        <v>6000</v>
      </c>
    </row>
    <row r="23" spans="2:6" ht="15">
      <c r="B23" s="70"/>
      <c r="C23" s="24" t="s">
        <v>71</v>
      </c>
      <c r="D23" s="21">
        <v>3</v>
      </c>
      <c r="E23" s="25">
        <v>2000</v>
      </c>
      <c r="F23" s="21">
        <f>E23*D23</f>
        <v>6000</v>
      </c>
    </row>
    <row r="24" spans="2:6" ht="15">
      <c r="B24" s="63">
        <v>7</v>
      </c>
      <c r="C24" s="64" t="s">
        <v>48</v>
      </c>
      <c r="D24" s="65"/>
      <c r="E24" s="66"/>
      <c r="F24" s="16">
        <f>SUM(F25:F25)</f>
        <v>6000</v>
      </c>
    </row>
    <row r="25" spans="2:6" ht="30.75" customHeight="1">
      <c r="B25" s="63"/>
      <c r="C25" s="24" t="s">
        <v>49</v>
      </c>
      <c r="D25" s="18">
        <v>3</v>
      </c>
      <c r="E25" s="21">
        <v>2000</v>
      </c>
      <c r="F25" s="21">
        <f>E25*D25</f>
        <v>6000</v>
      </c>
    </row>
    <row r="26" spans="2:6" ht="15">
      <c r="B26" s="61">
        <v>8</v>
      </c>
      <c r="C26" s="64" t="s">
        <v>64</v>
      </c>
      <c r="D26" s="65"/>
      <c r="E26" s="66"/>
      <c r="F26" s="16">
        <f>SUM(F27:F28)</f>
        <v>7800</v>
      </c>
    </row>
    <row r="27" spans="2:6" ht="17.25" customHeight="1">
      <c r="B27" s="62"/>
      <c r="C27" s="24" t="s">
        <v>84</v>
      </c>
      <c r="D27" s="18">
        <v>3</v>
      </c>
      <c r="E27" s="21">
        <v>1300</v>
      </c>
      <c r="F27" s="21">
        <f>E27*3</f>
        <v>3900</v>
      </c>
    </row>
    <row r="28" spans="2:6" ht="17.25" customHeight="1">
      <c r="B28" s="70"/>
      <c r="C28" s="24" t="s">
        <v>65</v>
      </c>
      <c r="D28" s="18">
        <v>3</v>
      </c>
      <c r="E28" s="21">
        <v>1300</v>
      </c>
      <c r="F28" s="21">
        <f>E28*3</f>
        <v>3900</v>
      </c>
    </row>
    <row r="29" spans="2:6" ht="15.75">
      <c r="B29" s="21"/>
      <c r="C29" s="57" t="s">
        <v>50</v>
      </c>
      <c r="D29" s="58"/>
      <c r="E29" s="59"/>
      <c r="F29" s="28">
        <f>F26+F24+F22+F15+F13+F10+F7+F20</f>
        <v>300000</v>
      </c>
    </row>
    <row r="30" ht="15">
      <c r="F30" s="31"/>
    </row>
    <row r="31" spans="2:6" ht="15">
      <c r="B31" s="29"/>
      <c r="C31" s="29"/>
      <c r="D31" s="29"/>
      <c r="E31" s="71"/>
      <c r="F31" s="60"/>
    </row>
    <row r="32" spans="3:6" ht="15">
      <c r="C32" s="29" t="s">
        <v>103</v>
      </c>
      <c r="D32" s="29"/>
      <c r="E32" s="32"/>
      <c r="F32" s="30">
        <v>3</v>
      </c>
    </row>
    <row r="33" spans="3:6" ht="15">
      <c r="C33" s="29" t="s">
        <v>51</v>
      </c>
      <c r="D33" s="29"/>
      <c r="E33" s="29"/>
      <c r="F33" s="30">
        <v>1300</v>
      </c>
    </row>
    <row r="35" spans="3:6" ht="15">
      <c r="C35" s="29" t="s">
        <v>52</v>
      </c>
      <c r="D35" s="29"/>
      <c r="E35" s="60" t="s">
        <v>53</v>
      </c>
      <c r="F35" s="60"/>
    </row>
  </sheetData>
  <sheetProtection/>
  <mergeCells count="23">
    <mergeCell ref="B2:F2"/>
    <mergeCell ref="B3:F3"/>
    <mergeCell ref="C5:C6"/>
    <mergeCell ref="D5:D6"/>
    <mergeCell ref="B7:B9"/>
    <mergeCell ref="C7:E7"/>
    <mergeCell ref="C26:E26"/>
    <mergeCell ref="B10:B12"/>
    <mergeCell ref="C10:E10"/>
    <mergeCell ref="B13:B14"/>
    <mergeCell ref="C13:E13"/>
    <mergeCell ref="B15:B19"/>
    <mergeCell ref="C15:E15"/>
    <mergeCell ref="C29:E29"/>
    <mergeCell ref="E31:F31"/>
    <mergeCell ref="E35:F35"/>
    <mergeCell ref="B20:B21"/>
    <mergeCell ref="C20:E20"/>
    <mergeCell ref="B22:B23"/>
    <mergeCell ref="C22:E22"/>
    <mergeCell ref="B24:B25"/>
    <mergeCell ref="C24:E24"/>
    <mergeCell ref="B26:B28"/>
  </mergeCells>
  <printOptions/>
  <pageMargins left="0.9055118110236221" right="0.7086614173228347" top="0.3937007874015748" bottom="0.35433070866141736" header="0.31496062992125984" footer="0.31496062992125984"/>
  <pageSetup fitToHeight="2" fitToWidth="1"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.</cp:lastModifiedBy>
  <cp:lastPrinted>2015-12-23T07:58:53Z</cp:lastPrinted>
  <dcterms:created xsi:type="dcterms:W3CDTF">2015-10-05T07:59:50Z</dcterms:created>
  <dcterms:modified xsi:type="dcterms:W3CDTF">2016-01-16T10:42:29Z</dcterms:modified>
  <cp:category/>
  <cp:version/>
  <cp:contentType/>
  <cp:contentStatus/>
</cp:coreProperties>
</file>