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Лист1" sheetId="1" r:id="rId1"/>
    <sheet name="Лист2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сводная" sheetId="9" r:id="rId9"/>
  </sheets>
  <definedNames/>
  <calcPr fullCalcOnLoad="1"/>
</workbook>
</file>

<file path=xl/sharedStrings.xml><?xml version="1.0" encoding="utf-8"?>
<sst xmlns="http://schemas.openxmlformats.org/spreadsheetml/2006/main" count="415" uniqueCount="199">
  <si>
    <t xml:space="preserve">Приложение № __
к постановлению Местной администрации
Муниципального образования пос. Стрельна
от______________ №________________
</t>
  </si>
  <si>
    <t>Основание для разработки программы</t>
  </si>
  <si>
    <t>Закон Санкт-Петербурга от 23.09.2009г. № 420-79 «Об организации местного самоуправления в Санкт-Петербурге»; Устав Муниципального образования пос. Стрельна</t>
  </si>
  <si>
    <t>Заказчик программы</t>
  </si>
  <si>
    <t>Местная администрация МО пос. Стрельна</t>
  </si>
  <si>
    <t>Разработчик программы</t>
  </si>
  <si>
    <t>Основные цели программы</t>
  </si>
  <si>
    <t>Сроки реализации программы</t>
  </si>
  <si>
    <t>1-4 кв.</t>
  </si>
  <si>
    <t>Источники финансирования программы</t>
  </si>
  <si>
    <t>Ожидаемые конечные результаты программы</t>
  </si>
  <si>
    <t>Мероприятия программы, сроки исполнения и объемы финансирования</t>
  </si>
  <si>
    <t>№ п/п</t>
  </si>
  <si>
    <t>Наименование мероприятий</t>
  </si>
  <si>
    <t>Участники мероприятий</t>
  </si>
  <si>
    <t>Сроки исполнения</t>
  </si>
  <si>
    <t>Объем финансирования, тыс. руб.</t>
  </si>
  <si>
    <t>Организация и проведение праздничных мероприятий, посвященных Дню Победы</t>
  </si>
  <si>
    <t>Жители Муниципального образования (1500 человек)</t>
  </si>
  <si>
    <t>апрель-май</t>
  </si>
  <si>
    <t>Организация и проведение праздничных мероприятий, посвященных Дню Стрельны</t>
  </si>
  <si>
    <t>август</t>
  </si>
  <si>
    <t>декабрь</t>
  </si>
  <si>
    <t>весь период</t>
  </si>
  <si>
    <t>ИТОГО:</t>
  </si>
  <si>
    <t>Н.В. Дегтярева</t>
  </si>
  <si>
    <t>Ведущий специалист</t>
  </si>
  <si>
    <t>Количество участников мероприятия, человек</t>
  </si>
  <si>
    <t>ИТОГО</t>
  </si>
  <si>
    <t>1 усл</t>
  </si>
  <si>
    <t>дежурство  выездной бригады скорой помощи</t>
  </si>
  <si>
    <t>Расходы по медицинскому обеспечению</t>
  </si>
  <si>
    <t>предоставление транспорта для перевозки артистов, реквизита, звуковой аппаратуры и т.д</t>
  </si>
  <si>
    <t>Транспортные расходы</t>
  </si>
  <si>
    <t>услуги по предоставлению контейнеров для сбора мусора (объем не менее 0,75 м3)</t>
  </si>
  <si>
    <t>Расходы по уборке места проведения после праздничных мероприятий и вывозу мусора</t>
  </si>
  <si>
    <t>услуги по предоставлению биотуалетов в бесплатном режиме (с 11.00 до 18.00)</t>
  </si>
  <si>
    <t>Расходы по установке биотуалетов</t>
  </si>
  <si>
    <t>организация обряда сожжения масленичного чучела ( в том числе изготовление масленичного чучела из природных материалов- ткань, солома, доски; высота чучела не менее 3,0 метров)</t>
  </si>
  <si>
    <t>10 шт</t>
  </si>
  <si>
    <t>организация огненного шоу</t>
  </si>
  <si>
    <t>организация традиционного русского гуляния (интерактивная программа с непосредственным участием гостей праздника, включающим песни, пляски, частушки, хороводы)</t>
  </si>
  <si>
    <t>Расходы на организацию и проведение народного уличного гуляния:</t>
  </si>
  <si>
    <t>изготовление и монтаж фонограмм для праздничных мероприятий</t>
  </si>
  <si>
    <t>обеспечение звукоусиления на празднике (монтаж и демонтаж аппаратуры)</t>
  </si>
  <si>
    <t>предоставление звукового оборудования, аппаратура должна соответствовать нормам технической безопасности</t>
  </si>
  <si>
    <t>Расходы на техническое обеспечение:</t>
  </si>
  <si>
    <t>эскизная разработка праздничного оформления</t>
  </si>
  <si>
    <t xml:space="preserve">Расходы на разработку дизайна, изготовление и распространение полноцветной полиграфической продукции: </t>
  </si>
  <si>
    <t xml:space="preserve"> руб.</t>
  </si>
  <si>
    <t>руб.</t>
  </si>
  <si>
    <t>п/п</t>
  </si>
  <si>
    <t>Общая стоимость,</t>
  </si>
  <si>
    <t>Стоимость за ед.,</t>
  </si>
  <si>
    <t>Кол-во</t>
  </si>
  <si>
    <t>Наименование</t>
  </si>
  <si>
    <t>№</t>
  </si>
  <si>
    <t xml:space="preserve">Организация и проведение уличного народного гуляния «Масленица» </t>
  </si>
  <si>
    <t>Сметный расчет к пункту 1 программы</t>
  </si>
  <si>
    <t>изготовление афиш – формат А3 – полноцвет 4+0 плотность бумаги - не менее 170 гр, мелованная, матовая</t>
  </si>
  <si>
    <t>изготовление афиш – формат А4 – полноцвет 4+0 плотность бумаги - не менее 170 гр, мелованная, матовая</t>
  </si>
  <si>
    <t>изготовление элементов художественного оформления, в том числе:</t>
  </si>
  <si>
    <t>изготовление баннера с логотипом Муниципального образования (Масленица)</t>
  </si>
  <si>
    <t>установка баннера с логотипом Муниципального образования (Масленица)</t>
  </si>
  <si>
    <t>украшение площадки (тематическое)</t>
  </si>
  <si>
    <t>организация работы ведущего (ведущих)- не менее 3-х часов;</t>
  </si>
  <si>
    <t>дизайн листовок и грамот</t>
  </si>
  <si>
    <t>изготовление грамот для награждения участиноков конкурсов - формат А4 - полноцвет 4+0, плотность бумаги не менее 170 гр, мелованная, матовая</t>
  </si>
  <si>
    <t>обеспечение автономного электропитания (мощность не менее 10 кВт)</t>
  </si>
  <si>
    <t>Сметный расчет к пункту 2 программы</t>
  </si>
  <si>
    <t>дизайн листовок, афиш и поздравительных открыток для ветеранов</t>
  </si>
  <si>
    <t>изготовление поздравительных открыток для ветеранов- формат 200х200 мм - полноцвет 4+4, плотность бумаги не менее 170 гр, мелованная, матовая, биговка</t>
  </si>
  <si>
    <t>предоставление конвертов с нанесением принта</t>
  </si>
  <si>
    <t>предоставление сценической конструкции размером не менее 6м х 4м, высота 1,5 м, крытой, включая  доставку, монтаж, демонтаж;</t>
  </si>
  <si>
    <t>обеспечение источника автономного электропитания (мощность не менее 25 кВт)</t>
  </si>
  <si>
    <t>Кабель-канал для проводов - общая протяженность не менее 10 м. –  не менее 1 шт.</t>
  </si>
  <si>
    <t>Оборудование: стол размер не менее 0,8м х 0,8м (не менее 1 шт.) и стулья (не менее 2 шт.) – не менее 1 компл.</t>
  </si>
  <si>
    <t>Художественно - оформительские расходы (надувные шары, гирлянды, баннеры в соответствии с тематикой мероприятия) в том числе:</t>
  </si>
  <si>
    <t>Бессмертный полк (производство штендеров)</t>
  </si>
  <si>
    <t>баннер на юбку сцены</t>
  </si>
  <si>
    <t>баннер на задник сцены</t>
  </si>
  <si>
    <t>воздушные шары (красные, 13-14 дюймов)</t>
  </si>
  <si>
    <t>предоставление георгиевских ленточек 3,5х30 см</t>
  </si>
  <si>
    <t>изготовление баннера (9 мая) с символикой Муниципального образования</t>
  </si>
  <si>
    <t>Расходы на организацию и проведение праздничных мероприятий:</t>
  </si>
  <si>
    <t>Расходы на организацию работы полевой кухни</t>
  </si>
  <si>
    <t>Организация военно-исторической реконструкции</t>
  </si>
  <si>
    <t>Организация работы тематических площадок</t>
  </si>
  <si>
    <t>Организация праздничного концерта с участием танцевальных, музыкальных и вокальных коллективов МО поселок Стрельна с участием звезд Санкт-Петербургской эстрады</t>
  </si>
  <si>
    <t>организация работы ведущего (ведущих)- не менее 5ти часов;</t>
  </si>
  <si>
    <t>Организация работы полевой кухни (бесплатно для жителей МО поселок Стрельна), включая гречневую кашу с тушенкой, горячий чай с сахаром, хлеб, одноразовую посуду</t>
  </si>
  <si>
    <t>Расходы на организацию праздничного фейерверка</t>
  </si>
  <si>
    <t>Праздничный фейерверк</t>
  </si>
  <si>
    <t>воздушные шары (белые и голубые, 13-14 дюймов)</t>
  </si>
  <si>
    <t>баннер на боковины сцены</t>
  </si>
  <si>
    <t>Организация исторической реконструкции</t>
  </si>
  <si>
    <t>Организация работы мастер-классов</t>
  </si>
  <si>
    <t>Организация праздничного концерта с участием танцевальных, музыкальных и вокальных коллективов МО поселок Стрельна с участием звезд Санкт-Петербургской и Российской эстрады</t>
  </si>
  <si>
    <t>Организация работы детской зоны</t>
  </si>
  <si>
    <t>изготовление тематических указателей по зонам</t>
  </si>
  <si>
    <t>Сметный расчет к пункту 3 программы</t>
  </si>
  <si>
    <t>Организация и проведение праздничных мероприятий, посвященных Новому Году, поздравление ветеранов открытками</t>
  </si>
  <si>
    <t>дизайн листовок, афиш и открыток</t>
  </si>
  <si>
    <t>изготовление баннера с символикой Муниципального образования</t>
  </si>
  <si>
    <t>изготовление тематического баннера с символикой Муниципального образования</t>
  </si>
  <si>
    <t>предоставление сценической конструкции размером не менее 4м х 6м, высота 1,5 м, крытой, включая  доставку, монтаж, демонтаж;</t>
  </si>
  <si>
    <t>обеспечение источника автономного электропитания (мощность не менее 15 кВт)</t>
  </si>
  <si>
    <t>Организация выступления профессионального Dj с необходимой аппаратурой</t>
  </si>
  <si>
    <t>Дополнительно</t>
  </si>
  <si>
    <t>Организация раздачи мандаринов жителям Стрельны, в том числе предоставление мандаринов в количестве не менее 100 кг</t>
  </si>
  <si>
    <t xml:space="preserve">услуги по предоставлению биотуалетов в бесплатном режиме </t>
  </si>
  <si>
    <t>организация работы аниматоров - не менее 4х часов, в том числе аниматоров в Костюмах Деда Мороза и Снегурочки, снеговиков;</t>
  </si>
  <si>
    <t>использование эффектов</t>
  </si>
  <si>
    <t>Сметный расчет к пункту 4 программы</t>
  </si>
  <si>
    <t xml:space="preserve">Организация и проведение мероприятий, посвященных государственным праздникм и памятным датам для жителей муниципального образования  </t>
  </si>
  <si>
    <t>Сметный расчет к пункту 5 программы</t>
  </si>
  <si>
    <t>организация и проведение тематического концерта для жителей МО поселок Стрельна</t>
  </si>
  <si>
    <t>дизайн и изготовление афиш – формат А3 – полноцвет 4+0 плотность бумаги - не менее 170 гр, мелованная, матовая</t>
  </si>
  <si>
    <t>организация тематического флэш-моба</t>
  </si>
  <si>
    <t>предоставление ленточек в виде флага России 3,5х30 см</t>
  </si>
  <si>
    <t>организация поздравления семейных пар, отмечающих юбилейные даты совместной жизни</t>
  </si>
  <si>
    <t xml:space="preserve">Расходы на организацию и проведение мероприятий, посвященных 23 февраля: </t>
  </si>
  <si>
    <t>Расходы на организацию и проведение мероприятий, посвященных 8 марта</t>
  </si>
  <si>
    <t xml:space="preserve">Расходы на организацию и проведение мероприятий, посвященных 1 мая </t>
  </si>
  <si>
    <t xml:space="preserve">Расходы на организацию и проведение мероприятий, посвященных 12 июня </t>
  </si>
  <si>
    <t xml:space="preserve">Расходы на организацию и проведение мероприятий, посвященных Дню Семьи, любви и верности </t>
  </si>
  <si>
    <t>Расходы на организацию и проведение мероприятий, посвященных Дню знаний</t>
  </si>
  <si>
    <t>Расходы на организацию и проведение мероприятий, посвященных Дню Матери</t>
  </si>
  <si>
    <t>Расходы на организацию и проведение мероприятий, посвященных Дню Народного единства</t>
  </si>
  <si>
    <t>Количество мероприятий</t>
  </si>
  <si>
    <t>Участие в организации и проведении праздничных мероприятий, посвященных Дню Победы</t>
  </si>
  <si>
    <t>Участие в организации и проведении уличного народного гуляния "Масленица"</t>
  </si>
  <si>
    <t>Участие в организация и проведении праздничных мероприятий, посвященных Новому году, поздравление ветеранов ВОВ открытками</t>
  </si>
  <si>
    <t>февраль</t>
  </si>
  <si>
    <t>Организация выступления творческих коллективов (не менее 4-х коллективов)</t>
  </si>
  <si>
    <t>организация и проведение финала конкурса масленичных чучел (предоставление памятных подарков)</t>
  </si>
  <si>
    <t>обеспечение уборки территории до, во время и после мероприятия</t>
  </si>
  <si>
    <t>изготовление баннеров на юбку и задник сцены</t>
  </si>
  <si>
    <t>предоставление бесплатных горячих блинов и чая с сахаром</t>
  </si>
  <si>
    <t>2 усл</t>
  </si>
  <si>
    <t>организация работы ведущего (ведущих)- не менее 4х часов;</t>
  </si>
  <si>
    <t>изготовление пригласительных (200*200)</t>
  </si>
  <si>
    <t>Расходы на проведение церемонии награждения "Почетного жителя"</t>
  </si>
  <si>
    <t>Изготовление атрибутики</t>
  </si>
  <si>
    <t>2 компл</t>
  </si>
  <si>
    <t>Проведение торжественной церемонии награждения</t>
  </si>
  <si>
    <t>предоставление звукового и светового оборудования, аппаратура должна соответствовать нормам технической безопасности</t>
  </si>
  <si>
    <t>дизайн флаеров и афиш</t>
  </si>
  <si>
    <t>изготовление флаеров</t>
  </si>
  <si>
    <t>дизайн листовок, афиш и пригласительных</t>
  </si>
  <si>
    <t>Предоставление букетов цветов</t>
  </si>
  <si>
    <t>Расходы на обеспечение охраны порядка</t>
  </si>
  <si>
    <t>дежурство ЧОП на протяжении всего мероприятия</t>
  </si>
  <si>
    <t>Жители Муниципального образования (3000 человек)</t>
  </si>
  <si>
    <t>Участие в организации и проведении  мероприятий, посвященных государственным праздникм и памятным датам для жителей муниципального образования  (7 мероприятий)</t>
  </si>
  <si>
    <t>Участие в организации и проведении мероприятий, посвященных Дню Знаний</t>
  </si>
  <si>
    <t>Жители Муниципального образования (400 человек)</t>
  </si>
  <si>
    <t>сентябрь</t>
  </si>
  <si>
    <t>Организация и проведение мероприятий, посвященных Дню Знаний</t>
  </si>
  <si>
    <t>Сметный расчет к пункту 6 программы</t>
  </si>
  <si>
    <t>организация интерактивного концерта</t>
  </si>
  <si>
    <t>Планируемый Объем финансирования, руб. 2017</t>
  </si>
  <si>
    <t>Исполнитель</t>
  </si>
  <si>
    <t>Сумма контракта, руб.</t>
  </si>
  <si>
    <t>Период</t>
  </si>
  <si>
    <t>Платеж</t>
  </si>
  <si>
    <t>ЭКОНОМИЯ,  руб</t>
  </si>
  <si>
    <t>ИП Исаева С.В., МК№ 22 от 24.01.2017</t>
  </si>
  <si>
    <t>26 февраля 2017</t>
  </si>
  <si>
    <t>9 мая 2017</t>
  </si>
  <si>
    <t>19 августа 2017</t>
  </si>
  <si>
    <t>День защитника отечества</t>
  </si>
  <si>
    <t>Международный женский день</t>
  </si>
  <si>
    <t>День весны и труда</t>
  </si>
  <si>
    <t>День России</t>
  </si>
  <si>
    <t>День семьи, любви и верности</t>
  </si>
  <si>
    <t>День Матери</t>
  </si>
  <si>
    <t>День народного единства</t>
  </si>
  <si>
    <t>ИП Исаева С.В., МК№ 74 от 27.06.2017</t>
  </si>
  <si>
    <t>Участники</t>
  </si>
  <si>
    <t>1 сентября</t>
  </si>
  <si>
    <t>31 декабря-1 января</t>
  </si>
  <si>
    <t>организация игровых и развлекательных зон  (не менее четырех зон, услуги аниматоров не менее 8 человек в тематических, народных костюмах) с интерактивными вставками, конкурсами, викторинами; традиционными масленичными состязаниями</t>
  </si>
  <si>
    <t>предоставление звукового оборудования, аппаратура должна соответствовать нормам технической безопасности, обеспечение звукоусиления на празднике (монтаж и демонтаж аппаратуры)</t>
  </si>
  <si>
    <t>предоставление рамок для грамот (за призовые места- 3 штуки, за участие 7 штук формата А4)</t>
  </si>
  <si>
    <t>Тентовая палатка с крышей (сборно-разборная конструкция), предназначенная для защиты от неблагоприятных погодных условий и временного размещения звукооператора и светооператора и артистов. Размер не менее 2мх2мх2,5м – не менее 2 шт.</t>
  </si>
  <si>
    <t>предоставление сценической конструкции размером не менее 8м х 10м, высота 1,5 м, крытой, включая  доставку, монтаж, демонтаж;</t>
  </si>
  <si>
    <t>Оборудование: стол размер не менее 0,8м х 0,8м (не менее 1 шт.) и стулья (не менее 2 шт.) – не менее 2 компл.</t>
  </si>
  <si>
    <t>организация работы ведущего (ведущих)- не менее 3х часов;</t>
  </si>
  <si>
    <t>дизайн и изготовление афиш – формат А4 – полноцвет 4+0 плотность бумаги - не менее 170 гр, мелованная, матовая</t>
  </si>
  <si>
    <t>Расходы на организацию и проведение мероприятий, посвященных Дню Санкт-Петербурга</t>
  </si>
  <si>
    <t>изготовление подарков с нанесением логотипа</t>
  </si>
  <si>
    <t>Участие в организации и проведении  мероприятий, посвященных государственным праздникм и памятным датам для жителей муниципального образования  (8 мероприятий)</t>
  </si>
  <si>
    <t>Жители Муниципального образования (2000 человек)</t>
  </si>
  <si>
    <t>Жители Муниципального образования (2400 человек)</t>
  </si>
  <si>
    <t>Ведомственная целевая программа по организации местных и участию в организации и проведении городских праздничных и иных зрелищных мероприятий на 2018 год</t>
  </si>
  <si>
    <t>Основной целью программы является обеспечение культурного досуга жителей Муниципального образования поселок Стрельна путем организации местных и участия в организации и проведении городских праздничных и иных зрелищных мероприятий, организации мероприятий по сохранению и развитию местных традиций и обрядов, для граждан, проживающих на территории муниципального образования. Задачи программы- реализация государственной политики в области культуры и досуга жителей МО пос. Стрельна; участие в общегородской и районной программах проведения праздников и мероприятий к памятным датам; эстетическое воспитание населения, приобщение к культурным традициям; популяризация основных видов народного творчества. Основные показатели программы: количество запланированных праздничных мероприятий: 13 мероприятий; запланированное количество участников: 10 800 человек</t>
  </si>
  <si>
    <t>Усовершенствование форм и качества культурного досуга жителей Муниципального образования, привлечение к совместной деятельности по обеспечению культурного досуга жителей Муниципального образования организаций, учреждений и предприятий, расположенных на территории муниципального образования, повышение уровня культуры населения, приобщение к культурным традициям, эстетическое воспитание жителей Муниципального образования. Ожидаемые количественные результаты: количество праздничных мероприятий - 13; количество участников 10 800 человек.</t>
  </si>
  <si>
    <t>Местный бюджет Муниципального образования пос. Стрельна на 2018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</si>
</sst>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5"/>
      <color indexed="17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5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2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172" fontId="45" fillId="0" borderId="10" xfId="58" applyNumberFormat="1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43" fillId="0" borderId="10" xfId="0" applyFont="1" applyFill="1" applyBorder="1" applyAlignment="1">
      <alignment horizontal="left" wrapText="1" indent="4"/>
    </xf>
    <xf numFmtId="0" fontId="44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1" fontId="44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left" wrapText="1" indent="4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 vertical="top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left" wrapText="1" indent="6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2" fillId="0" borderId="11" xfId="0" applyFont="1" applyFill="1" applyBorder="1" applyAlignment="1" applyProtection="1">
      <alignment horizontal="center" vertical="center" wrapText="1"/>
      <protection locked="0"/>
    </xf>
    <xf numFmtId="4" fontId="4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wrapText="1"/>
    </xf>
    <xf numFmtId="4" fontId="42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46" fillId="0" borderId="10" xfId="0" applyNumberFormat="1" applyFont="1" applyFill="1" applyBorder="1" applyAlignment="1">
      <alignment/>
    </xf>
    <xf numFmtId="0" fontId="42" fillId="0" borderId="12" xfId="0" applyNumberFormat="1" applyFont="1" applyFill="1" applyBorder="1" applyAlignment="1" applyProtection="1">
      <alignment horizontal="center" vertical="top" wrapText="1"/>
      <protection locked="0"/>
    </xf>
    <xf numFmtId="4" fontId="43" fillId="0" borderId="12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/>
    </xf>
    <xf numFmtId="4" fontId="4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47" fillId="0" borderId="10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12" xfId="0" applyFont="1" applyFill="1" applyBorder="1" applyAlignment="1" applyProtection="1">
      <alignment horizontal="center" vertical="center" wrapText="1"/>
      <protection locked="0"/>
    </xf>
    <xf numFmtId="4" fontId="4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NumberFormat="1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 applyProtection="1">
      <alignment horizontal="center" vertical="top" wrapText="1"/>
      <protection locked="0"/>
    </xf>
    <xf numFmtId="1" fontId="42" fillId="0" borderId="10" xfId="0" applyNumberFormat="1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 applyProtection="1">
      <alignment horizontal="center" vertical="center"/>
      <protection hidden="1"/>
    </xf>
    <xf numFmtId="0" fontId="42" fillId="0" borderId="0" xfId="0" applyFont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5" fillId="0" borderId="0" xfId="0" applyFont="1" applyAlignment="1">
      <alignment horizontal="justify" vertical="top"/>
    </xf>
    <xf numFmtId="0" fontId="40" fillId="0" borderId="0" xfId="0" applyFont="1" applyAlignment="1">
      <alignment horizontal="justify" vertical="top"/>
    </xf>
    <xf numFmtId="0" fontId="42" fillId="0" borderId="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right" vertical="center" wrapText="1"/>
    </xf>
    <xf numFmtId="0" fontId="42" fillId="0" borderId="13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42" fillId="0" borderId="13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42" fillId="0" borderId="15" xfId="0" applyFont="1" applyBorder="1" applyAlignment="1" applyProtection="1">
      <alignment horizontal="left" vertical="top" wrapText="1"/>
      <protection locked="0"/>
    </xf>
    <xf numFmtId="0" fontId="42" fillId="0" borderId="15" xfId="0" applyFont="1" applyBorder="1" applyAlignment="1" applyProtection="1">
      <alignment horizontal="center" vertical="top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5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2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0" fontId="42" fillId="0" borderId="18" xfId="0" applyFont="1" applyBorder="1" applyAlignment="1" applyProtection="1">
      <alignment horizontal="center" vertical="top" wrapText="1"/>
      <protection locked="0"/>
    </xf>
    <xf numFmtId="0" fontId="42" fillId="0" borderId="19" xfId="0" applyFont="1" applyBorder="1" applyAlignment="1" applyProtection="1">
      <alignment horizontal="center" vertical="top" wrapText="1"/>
      <protection locked="0"/>
    </xf>
    <xf numFmtId="0" fontId="45" fillId="0" borderId="13" xfId="0" applyFont="1" applyFill="1" applyBorder="1" applyAlignment="1">
      <alignment horizontal="right" vertical="center" wrapText="1"/>
    </xf>
    <xf numFmtId="0" fontId="45" fillId="0" borderId="14" xfId="0" applyFont="1" applyFill="1" applyBorder="1" applyAlignment="1">
      <alignment horizontal="right" vertical="center" wrapText="1"/>
    </xf>
    <xf numFmtId="0" fontId="42" fillId="0" borderId="18" xfId="0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42" fillId="0" borderId="18" xfId="0" applyFont="1" applyFill="1" applyBorder="1" applyAlignment="1" applyProtection="1">
      <alignment horizontal="center" vertical="top" wrapText="1"/>
      <protection locked="0"/>
    </xf>
    <xf numFmtId="0" fontId="42" fillId="0" borderId="19" xfId="0" applyFont="1" applyFill="1" applyBorder="1" applyAlignment="1" applyProtection="1">
      <alignment horizontal="center" vertical="top" wrapText="1"/>
      <protection locked="0"/>
    </xf>
    <xf numFmtId="0" fontId="42" fillId="0" borderId="20" xfId="0" applyFont="1" applyFill="1" applyBorder="1" applyAlignment="1" applyProtection="1">
      <alignment horizontal="center" vertical="top" wrapText="1"/>
      <protection locked="0"/>
    </xf>
    <xf numFmtId="0" fontId="42" fillId="0" borderId="21" xfId="0" applyFont="1" applyFill="1" applyBorder="1" applyAlignment="1" applyProtection="1">
      <alignment horizontal="center" vertical="top" wrapText="1"/>
      <protection locked="0"/>
    </xf>
    <xf numFmtId="3" fontId="42" fillId="0" borderId="12" xfId="0" applyNumberFormat="1" applyFont="1" applyBorder="1" applyAlignment="1" applyProtection="1">
      <alignment horizontal="center" vertical="top" wrapText="1"/>
      <protection locked="0"/>
    </xf>
    <xf numFmtId="3" fontId="42" fillId="0" borderId="11" xfId="0" applyNumberFormat="1" applyFont="1" applyBorder="1" applyAlignment="1" applyProtection="1">
      <alignment horizontal="center" vertical="top" wrapText="1"/>
      <protection locked="0"/>
    </xf>
    <xf numFmtId="0" fontId="42" fillId="0" borderId="11" xfId="0" applyFont="1" applyBorder="1" applyAlignment="1" applyProtection="1">
      <alignment horizontal="center" vertical="top" wrapText="1"/>
      <protection locked="0"/>
    </xf>
    <xf numFmtId="0" fontId="42" fillId="0" borderId="10" xfId="0" applyFont="1" applyBorder="1" applyAlignment="1" applyProtection="1">
      <alignment horizontal="center" vertical="top" wrapText="1"/>
      <protection locked="0"/>
    </xf>
    <xf numFmtId="0" fontId="45" fillId="0" borderId="16" xfId="0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 applyProtection="1">
      <alignment horizontal="center" vertical="center" wrapText="1"/>
      <protection locked="0"/>
    </xf>
    <xf numFmtId="0" fontId="42" fillId="0" borderId="1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9">
      <selection activeCell="A7" sqref="A8:D8"/>
    </sheetView>
  </sheetViews>
  <sheetFormatPr defaultColWidth="9.140625" defaultRowHeight="15"/>
  <cols>
    <col min="1" max="3" width="9.140625" style="2" customWidth="1"/>
    <col min="4" max="4" width="4.140625" style="2" customWidth="1"/>
    <col min="5" max="5" width="4.7109375" style="2" customWidth="1"/>
    <col min="6" max="9" width="9.140625" style="2" customWidth="1"/>
    <col min="10" max="10" width="14.7109375" style="0" customWidth="1"/>
  </cols>
  <sheetData>
    <row r="1" spans="1:10" ht="87.75" customHeight="1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63.75" customHeight="1">
      <c r="A2" s="68" t="s">
        <v>195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69.75" customHeight="1">
      <c r="A3" s="60" t="s">
        <v>1</v>
      </c>
      <c r="B3" s="60"/>
      <c r="C3" s="60"/>
      <c r="D3" s="60"/>
      <c r="E3" s="70" t="s">
        <v>2</v>
      </c>
      <c r="F3" s="62"/>
      <c r="G3" s="62"/>
      <c r="H3" s="62"/>
      <c r="I3" s="62"/>
      <c r="J3" s="62"/>
    </row>
    <row r="4" spans="1:10" ht="27.75" customHeight="1">
      <c r="A4" s="60" t="s">
        <v>3</v>
      </c>
      <c r="B4" s="60"/>
      <c r="C4" s="60"/>
      <c r="D4" s="60"/>
      <c r="E4" s="61" t="s">
        <v>4</v>
      </c>
      <c r="F4" s="62"/>
      <c r="G4" s="62"/>
      <c r="H4" s="62"/>
      <c r="I4" s="62"/>
      <c r="J4" s="62"/>
    </row>
    <row r="5" spans="1:10" ht="24.75" customHeight="1">
      <c r="A5" s="60" t="s">
        <v>5</v>
      </c>
      <c r="B5" s="60"/>
      <c r="C5" s="60"/>
      <c r="D5" s="60"/>
      <c r="E5" s="61" t="s">
        <v>4</v>
      </c>
      <c r="F5" s="62"/>
      <c r="G5" s="62"/>
      <c r="H5" s="62"/>
      <c r="I5" s="62"/>
      <c r="J5" s="62"/>
    </row>
    <row r="6" spans="1:10" ht="303.75" customHeight="1">
      <c r="A6" s="60" t="s">
        <v>6</v>
      </c>
      <c r="B6" s="60"/>
      <c r="C6" s="60"/>
      <c r="D6" s="60"/>
      <c r="E6" s="63" t="s">
        <v>196</v>
      </c>
      <c r="F6" s="65"/>
      <c r="G6" s="65"/>
      <c r="H6" s="65"/>
      <c r="I6" s="65"/>
      <c r="J6" s="65"/>
    </row>
    <row r="7" spans="1:10" ht="28.5" customHeight="1">
      <c r="A7" s="60" t="s">
        <v>7</v>
      </c>
      <c r="B7" s="60"/>
      <c r="C7" s="60"/>
      <c r="D7" s="60"/>
      <c r="E7" s="61" t="s">
        <v>8</v>
      </c>
      <c r="F7" s="62"/>
      <c r="G7" s="62"/>
      <c r="H7" s="62"/>
      <c r="I7" s="62"/>
      <c r="J7" s="62"/>
    </row>
    <row r="8" spans="1:10" ht="54.75" customHeight="1">
      <c r="A8" s="60" t="s">
        <v>9</v>
      </c>
      <c r="B8" s="60"/>
      <c r="C8" s="60"/>
      <c r="D8" s="60"/>
      <c r="E8" s="61" t="s">
        <v>198</v>
      </c>
      <c r="F8" s="62"/>
      <c r="G8" s="62"/>
      <c r="H8" s="62"/>
      <c r="I8" s="62"/>
      <c r="J8" s="62"/>
    </row>
    <row r="9" spans="1:10" ht="204.75" customHeight="1">
      <c r="A9" s="60" t="s">
        <v>10</v>
      </c>
      <c r="B9" s="60"/>
      <c r="C9" s="60"/>
      <c r="D9" s="60"/>
      <c r="E9" s="63" t="s">
        <v>197</v>
      </c>
      <c r="F9" s="64"/>
      <c r="G9" s="64"/>
      <c r="H9" s="64"/>
      <c r="I9" s="64"/>
      <c r="J9" s="64"/>
    </row>
    <row r="10" spans="1:9" ht="15.75">
      <c r="A10" s="1"/>
      <c r="B10" s="1"/>
      <c r="C10" s="1"/>
      <c r="D10" s="1"/>
      <c r="E10" s="1"/>
      <c r="F10" s="1"/>
      <c r="G10" s="1"/>
      <c r="H10" s="1"/>
      <c r="I10" s="1"/>
    </row>
    <row r="11" spans="1:9" ht="15.7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1"/>
      <c r="B12" s="1"/>
      <c r="C12" s="1"/>
      <c r="D12" s="1"/>
      <c r="E12" s="1"/>
      <c r="F12" s="1"/>
      <c r="G12" s="1"/>
      <c r="H12" s="1"/>
      <c r="I12" s="1"/>
    </row>
    <row r="13" ht="28.5" customHeight="1"/>
    <row r="17" spans="1:9" ht="15.75">
      <c r="A17" s="1"/>
      <c r="B17" s="1"/>
      <c r="C17" s="1"/>
      <c r="D17" s="1"/>
      <c r="E17" s="1"/>
      <c r="F17" s="1"/>
      <c r="G17" s="1"/>
      <c r="H17" s="1"/>
      <c r="I17" s="1"/>
    </row>
    <row r="18" spans="1:9" ht="15.75">
      <c r="A18" s="1"/>
      <c r="B18" s="1"/>
      <c r="C18" s="1"/>
      <c r="D18" s="1"/>
      <c r="E18" s="1"/>
      <c r="F18" s="1"/>
      <c r="G18" s="1"/>
      <c r="H18" s="1"/>
      <c r="I18" s="1"/>
    </row>
    <row r="19" spans="1:9" ht="15.7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1"/>
      <c r="B20" s="1"/>
      <c r="C20" s="1"/>
      <c r="D20" s="1"/>
      <c r="E20" s="1"/>
      <c r="F20" s="1"/>
      <c r="G20" s="1"/>
      <c r="H20" s="1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</sheetData>
  <sheetProtection/>
  <mergeCells count="16">
    <mergeCell ref="A1:J1"/>
    <mergeCell ref="A2:J2"/>
    <mergeCell ref="A3:D3"/>
    <mergeCell ref="E3:J3"/>
    <mergeCell ref="A4:D4"/>
    <mergeCell ref="E4:J4"/>
    <mergeCell ref="A8:D8"/>
    <mergeCell ref="E8:J8"/>
    <mergeCell ref="A9:D9"/>
    <mergeCell ref="E9:J9"/>
    <mergeCell ref="A5:D5"/>
    <mergeCell ref="E5:J5"/>
    <mergeCell ref="A6:D6"/>
    <mergeCell ref="E6:J6"/>
    <mergeCell ref="A7:D7"/>
    <mergeCell ref="E7:J7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85" zoomScaleNormal="85" zoomScalePageLayoutView="0" workbookViewId="0" topLeftCell="A1">
      <selection activeCell="B7" sqref="B8:C8"/>
    </sheetView>
  </sheetViews>
  <sheetFormatPr defaultColWidth="9.140625" defaultRowHeight="15"/>
  <cols>
    <col min="1" max="1" width="6.421875" style="59" customWidth="1"/>
    <col min="2" max="2" width="8.7109375" style="59" bestFit="1" customWidth="1"/>
    <col min="3" max="3" width="46.8515625" style="59" customWidth="1"/>
    <col min="4" max="4" width="9.00390625" style="59" customWidth="1"/>
    <col min="5" max="5" width="28.28125" style="59" customWidth="1"/>
    <col min="6" max="6" width="13.28125" style="59" customWidth="1"/>
    <col min="7" max="7" width="18.28125" style="59" customWidth="1"/>
    <col min="8" max="16384" width="9.140625" style="53" customWidth="1"/>
  </cols>
  <sheetData>
    <row r="1" spans="1:8" ht="39" customHeight="1">
      <c r="A1" s="80" t="s">
        <v>11</v>
      </c>
      <c r="B1" s="81"/>
      <c r="C1" s="81"/>
      <c r="D1" s="81"/>
      <c r="E1" s="81"/>
      <c r="F1" s="81"/>
      <c r="G1" s="82"/>
      <c r="H1" s="52"/>
    </row>
    <row r="2" spans="1:7" ht="69" customHeight="1">
      <c r="A2" s="54" t="s">
        <v>12</v>
      </c>
      <c r="B2" s="83" t="s">
        <v>13</v>
      </c>
      <c r="C2" s="84"/>
      <c r="D2" s="83" t="s">
        <v>14</v>
      </c>
      <c r="E2" s="84"/>
      <c r="F2" s="54" t="s">
        <v>15</v>
      </c>
      <c r="G2" s="54" t="s">
        <v>16</v>
      </c>
    </row>
    <row r="3" spans="1:7" ht="39.75" customHeight="1">
      <c r="A3" s="55">
        <v>1</v>
      </c>
      <c r="B3" s="74" t="s">
        <v>131</v>
      </c>
      <c r="C3" s="78"/>
      <c r="D3" s="76" t="s">
        <v>18</v>
      </c>
      <c r="E3" s="79"/>
      <c r="F3" s="56" t="s">
        <v>133</v>
      </c>
      <c r="G3" s="56">
        <v>300</v>
      </c>
    </row>
    <row r="4" spans="1:7" ht="61.5" customHeight="1">
      <c r="A4" s="55">
        <v>2</v>
      </c>
      <c r="B4" s="74" t="s">
        <v>130</v>
      </c>
      <c r="C4" s="75"/>
      <c r="D4" s="76" t="s">
        <v>193</v>
      </c>
      <c r="E4" s="77"/>
      <c r="F4" s="56" t="s">
        <v>19</v>
      </c>
      <c r="G4" s="56">
        <v>780</v>
      </c>
    </row>
    <row r="5" spans="1:7" ht="46.5" customHeight="1">
      <c r="A5" s="55">
        <v>3</v>
      </c>
      <c r="B5" s="74" t="s">
        <v>20</v>
      </c>
      <c r="C5" s="75"/>
      <c r="D5" s="76" t="s">
        <v>153</v>
      </c>
      <c r="E5" s="77"/>
      <c r="F5" s="56" t="s">
        <v>21</v>
      </c>
      <c r="G5" s="56">
        <v>1700</v>
      </c>
    </row>
    <row r="6" spans="1:7" ht="48" customHeight="1">
      <c r="A6" s="57">
        <v>4</v>
      </c>
      <c r="B6" s="74" t="s">
        <v>132</v>
      </c>
      <c r="C6" s="78"/>
      <c r="D6" s="76" t="s">
        <v>18</v>
      </c>
      <c r="E6" s="79"/>
      <c r="F6" s="56" t="s">
        <v>22</v>
      </c>
      <c r="G6" s="56">
        <v>600</v>
      </c>
    </row>
    <row r="7" spans="1:7" ht="66" customHeight="1">
      <c r="A7" s="57">
        <v>5</v>
      </c>
      <c r="B7" s="74" t="s">
        <v>192</v>
      </c>
      <c r="C7" s="78"/>
      <c r="D7" s="76" t="s">
        <v>194</v>
      </c>
      <c r="E7" s="79"/>
      <c r="F7" s="56" t="s">
        <v>23</v>
      </c>
      <c r="G7" s="56">
        <v>90</v>
      </c>
    </row>
    <row r="8" spans="1:7" ht="66" customHeight="1">
      <c r="A8" s="57">
        <v>6</v>
      </c>
      <c r="B8" s="74" t="s">
        <v>155</v>
      </c>
      <c r="C8" s="78"/>
      <c r="D8" s="76" t="s">
        <v>156</v>
      </c>
      <c r="E8" s="79"/>
      <c r="F8" s="56" t="s">
        <v>157</v>
      </c>
      <c r="G8" s="56">
        <v>200</v>
      </c>
    </row>
    <row r="9" spans="1:7" ht="39" customHeight="1">
      <c r="A9" s="71" t="s">
        <v>24</v>
      </c>
      <c r="B9" s="72"/>
      <c r="C9" s="72"/>
      <c r="D9" s="72"/>
      <c r="E9" s="72"/>
      <c r="F9" s="73"/>
      <c r="G9" s="58">
        <f>SUM(G3:G8)</f>
        <v>3670</v>
      </c>
    </row>
  </sheetData>
  <sheetProtection formatCells="0" formatColumns="0" formatRows="0" insertColumns="0" insertRows="0" deleteColumns="0" deleteRows="0" sort="0"/>
  <mergeCells count="16">
    <mergeCell ref="A1:G1"/>
    <mergeCell ref="B2:C2"/>
    <mergeCell ref="D2:E2"/>
    <mergeCell ref="B3:C3"/>
    <mergeCell ref="D3:E3"/>
    <mergeCell ref="B4:C4"/>
    <mergeCell ref="D4:E4"/>
    <mergeCell ref="A9:F9"/>
    <mergeCell ref="B5:C5"/>
    <mergeCell ref="D5:E5"/>
    <mergeCell ref="B6:C6"/>
    <mergeCell ref="D6:E6"/>
    <mergeCell ref="B7:C7"/>
    <mergeCell ref="D7:E7"/>
    <mergeCell ref="B8:C8"/>
    <mergeCell ref="D8:E8"/>
  </mergeCells>
  <printOptions/>
  <pageMargins left="0.7874015748031497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50"/>
  <sheetViews>
    <sheetView zoomScaleSheetLayoutView="90" zoomScalePageLayoutView="0" workbookViewId="0" topLeftCell="A40">
      <selection activeCell="B7" sqref="B8:C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95" t="s">
        <v>58</v>
      </c>
      <c r="C2" s="95"/>
      <c r="D2" s="95"/>
      <c r="E2" s="95"/>
      <c r="F2" s="95"/>
      <c r="G2" s="23"/>
    </row>
    <row r="3" spans="2:7" ht="15.75">
      <c r="B3" s="96" t="s">
        <v>57</v>
      </c>
      <c r="C3" s="96"/>
      <c r="D3" s="96"/>
      <c r="E3" s="96"/>
      <c r="F3" s="96"/>
      <c r="G3" s="22"/>
    </row>
    <row r="5" spans="2:6" ht="31.5">
      <c r="B5" s="20" t="s">
        <v>56</v>
      </c>
      <c r="C5" s="97" t="s">
        <v>55</v>
      </c>
      <c r="D5" s="97" t="s">
        <v>54</v>
      </c>
      <c r="E5" s="20" t="s">
        <v>53</v>
      </c>
      <c r="F5" s="20" t="s">
        <v>52</v>
      </c>
    </row>
    <row r="6" spans="2:6" ht="15.75">
      <c r="B6" s="20" t="s">
        <v>51</v>
      </c>
      <c r="C6" s="97"/>
      <c r="D6" s="97"/>
      <c r="E6" s="20" t="s">
        <v>50</v>
      </c>
      <c r="F6" s="20" t="s">
        <v>49</v>
      </c>
    </row>
    <row r="7" spans="2:6" ht="31.5" customHeight="1">
      <c r="B7" s="93">
        <v>1</v>
      </c>
      <c r="C7" s="90" t="s">
        <v>48</v>
      </c>
      <c r="D7" s="91"/>
      <c r="E7" s="92"/>
      <c r="F7" s="10">
        <f>SUM(F8:F11)</f>
        <v>5200</v>
      </c>
    </row>
    <row r="8" spans="2:6" ht="16.5" customHeight="1">
      <c r="B8" s="98"/>
      <c r="C8" s="17" t="s">
        <v>66</v>
      </c>
      <c r="D8" s="8" t="s">
        <v>29</v>
      </c>
      <c r="E8" s="18">
        <v>2300</v>
      </c>
      <c r="F8" s="18">
        <f>E8</f>
        <v>2300</v>
      </c>
    </row>
    <row r="9" spans="2:6" ht="45.75" customHeight="1">
      <c r="B9" s="98"/>
      <c r="C9" s="17" t="s">
        <v>59</v>
      </c>
      <c r="D9" s="19">
        <v>20</v>
      </c>
      <c r="E9" s="18">
        <v>45</v>
      </c>
      <c r="F9" s="18">
        <f>E9*D9</f>
        <v>900</v>
      </c>
    </row>
    <row r="10" spans="2:6" ht="45">
      <c r="B10" s="98"/>
      <c r="C10" s="17" t="s">
        <v>60</v>
      </c>
      <c r="D10" s="19">
        <v>50</v>
      </c>
      <c r="E10" s="18">
        <v>25</v>
      </c>
      <c r="F10" s="18">
        <f>E10*D10</f>
        <v>1250</v>
      </c>
    </row>
    <row r="11" spans="2:6" ht="45">
      <c r="B11" s="94"/>
      <c r="C11" s="17" t="s">
        <v>67</v>
      </c>
      <c r="D11" s="19">
        <v>30</v>
      </c>
      <c r="E11" s="18">
        <v>25</v>
      </c>
      <c r="F11" s="18">
        <f>E11*D11</f>
        <v>750</v>
      </c>
    </row>
    <row r="12" spans="2:6" ht="31.5" customHeight="1">
      <c r="B12" s="89">
        <v>2</v>
      </c>
      <c r="C12" s="90" t="s">
        <v>77</v>
      </c>
      <c r="D12" s="91"/>
      <c r="E12" s="92"/>
      <c r="F12" s="10">
        <f>SUM(F13:F18)</f>
        <v>21400</v>
      </c>
    </row>
    <row r="13" spans="2:6" ht="18" customHeight="1">
      <c r="B13" s="89"/>
      <c r="C13" s="17" t="s">
        <v>47</v>
      </c>
      <c r="D13" s="8" t="s">
        <v>29</v>
      </c>
      <c r="E13" s="7">
        <v>3500</v>
      </c>
      <c r="F13" s="16">
        <f>E13</f>
        <v>3500</v>
      </c>
    </row>
    <row r="14" spans="2:6" ht="32.25" customHeight="1">
      <c r="B14" s="89"/>
      <c r="C14" s="17" t="s">
        <v>61</v>
      </c>
      <c r="D14" s="8"/>
      <c r="E14" s="7"/>
      <c r="F14" s="16"/>
    </row>
    <row r="15" spans="2:6" ht="15">
      <c r="B15" s="89"/>
      <c r="C15" s="24" t="s">
        <v>137</v>
      </c>
      <c r="D15" s="8">
        <v>2</v>
      </c>
      <c r="E15" s="7">
        <v>3200</v>
      </c>
      <c r="F15" s="16">
        <f>E15*D15</f>
        <v>6400</v>
      </c>
    </row>
    <row r="16" spans="2:6" ht="29.25" customHeight="1">
      <c r="B16" s="89"/>
      <c r="C16" s="24" t="s">
        <v>62</v>
      </c>
      <c r="D16" s="8">
        <v>1</v>
      </c>
      <c r="E16" s="7">
        <v>3500</v>
      </c>
      <c r="F16" s="16">
        <f>E16*D16</f>
        <v>3500</v>
      </c>
    </row>
    <row r="17" spans="2:6" ht="29.25" customHeight="1">
      <c r="B17" s="89"/>
      <c r="C17" s="24" t="s">
        <v>63</v>
      </c>
      <c r="D17" s="8">
        <v>1</v>
      </c>
      <c r="E17" s="7">
        <v>1000</v>
      </c>
      <c r="F17" s="16">
        <f>E17*D17</f>
        <v>1000</v>
      </c>
    </row>
    <row r="18" spans="2:6" ht="15">
      <c r="B18" s="89"/>
      <c r="C18" s="17" t="s">
        <v>64</v>
      </c>
      <c r="D18" s="8" t="s">
        <v>29</v>
      </c>
      <c r="E18" s="7">
        <v>7000</v>
      </c>
      <c r="F18" s="16">
        <f>E18</f>
        <v>7000</v>
      </c>
    </row>
    <row r="19" spans="2:6" ht="15">
      <c r="B19" s="89">
        <v>3</v>
      </c>
      <c r="C19" s="90" t="s">
        <v>46</v>
      </c>
      <c r="D19" s="91"/>
      <c r="E19" s="92"/>
      <c r="F19" s="10">
        <f>SUM(F20:F22)</f>
        <v>72000</v>
      </c>
    </row>
    <row r="20" spans="2:6" ht="45">
      <c r="B20" s="89"/>
      <c r="C20" s="17" t="s">
        <v>73</v>
      </c>
      <c r="D20" s="8" t="s">
        <v>29</v>
      </c>
      <c r="E20" s="7">
        <v>45000</v>
      </c>
      <c r="F20" s="26">
        <f>E20</f>
        <v>45000</v>
      </c>
    </row>
    <row r="21" spans="2:6" ht="60">
      <c r="B21" s="89"/>
      <c r="C21" s="17" t="s">
        <v>183</v>
      </c>
      <c r="D21" s="8" t="s">
        <v>29</v>
      </c>
      <c r="E21" s="7">
        <v>20000</v>
      </c>
      <c r="F21" s="16">
        <f>E21</f>
        <v>20000</v>
      </c>
    </row>
    <row r="22" spans="2:6" ht="30">
      <c r="B22" s="89"/>
      <c r="C22" s="17" t="s">
        <v>68</v>
      </c>
      <c r="D22" s="8" t="s">
        <v>29</v>
      </c>
      <c r="E22" s="7">
        <v>7000</v>
      </c>
      <c r="F22" s="16">
        <f>E22</f>
        <v>7000</v>
      </c>
    </row>
    <row r="23" spans="2:6" ht="15">
      <c r="B23" s="89">
        <v>4</v>
      </c>
      <c r="C23" s="90" t="s">
        <v>42</v>
      </c>
      <c r="D23" s="91"/>
      <c r="E23" s="92"/>
      <c r="F23" s="10">
        <f>SUM(F24:F32)</f>
        <v>159800</v>
      </c>
    </row>
    <row r="24" spans="2:6" ht="30">
      <c r="B24" s="89"/>
      <c r="C24" s="9" t="s">
        <v>138</v>
      </c>
      <c r="D24" s="8">
        <v>1000</v>
      </c>
      <c r="E24" s="11">
        <v>50</v>
      </c>
      <c r="F24" s="15">
        <f>E24*D24</f>
        <v>50000</v>
      </c>
    </row>
    <row r="25" spans="2:6" ht="72.75" customHeight="1">
      <c r="B25" s="89"/>
      <c r="C25" s="9" t="s">
        <v>182</v>
      </c>
      <c r="D25" s="8">
        <v>4</v>
      </c>
      <c r="E25" s="11">
        <v>6000</v>
      </c>
      <c r="F25" s="15">
        <f>E25*D25</f>
        <v>24000</v>
      </c>
    </row>
    <row r="26" spans="2:6" ht="59.25" customHeight="1">
      <c r="B26" s="89"/>
      <c r="C26" s="9" t="s">
        <v>41</v>
      </c>
      <c r="D26" s="8" t="s">
        <v>29</v>
      </c>
      <c r="E26" s="11">
        <v>20000</v>
      </c>
      <c r="F26" s="15">
        <f>E26</f>
        <v>20000</v>
      </c>
    </row>
    <row r="27" spans="2:6" ht="30">
      <c r="B27" s="89"/>
      <c r="C27" s="9" t="s">
        <v>65</v>
      </c>
      <c r="D27" s="8" t="s">
        <v>29</v>
      </c>
      <c r="E27" s="11">
        <v>12000</v>
      </c>
      <c r="F27" s="15">
        <f>E27</f>
        <v>12000</v>
      </c>
    </row>
    <row r="28" spans="2:6" ht="30">
      <c r="B28" s="89"/>
      <c r="C28" s="9" t="s">
        <v>134</v>
      </c>
      <c r="D28" s="8" t="s">
        <v>29</v>
      </c>
      <c r="E28" s="11">
        <v>30000</v>
      </c>
      <c r="F28" s="15">
        <f>E28</f>
        <v>30000</v>
      </c>
    </row>
    <row r="29" spans="2:6" ht="15">
      <c r="B29" s="89"/>
      <c r="C29" s="9" t="s">
        <v>40</v>
      </c>
      <c r="D29" s="8" t="s">
        <v>29</v>
      </c>
      <c r="E29" s="11">
        <v>10000</v>
      </c>
      <c r="F29" s="15">
        <f>E29</f>
        <v>10000</v>
      </c>
    </row>
    <row r="30" spans="2:6" ht="45">
      <c r="B30" s="89"/>
      <c r="C30" s="9" t="s">
        <v>135</v>
      </c>
      <c r="D30" s="14">
        <v>6</v>
      </c>
      <c r="E30" s="11">
        <v>800</v>
      </c>
      <c r="F30" s="15">
        <f>E30*D30</f>
        <v>4800</v>
      </c>
    </row>
    <row r="31" spans="2:6" ht="31.5" customHeight="1">
      <c r="B31" s="89"/>
      <c r="C31" s="9" t="s">
        <v>184</v>
      </c>
      <c r="D31" s="14" t="s">
        <v>39</v>
      </c>
      <c r="E31" s="11">
        <v>100</v>
      </c>
      <c r="F31" s="7">
        <f>E31*10</f>
        <v>1000</v>
      </c>
    </row>
    <row r="32" spans="2:6" ht="58.5" customHeight="1">
      <c r="B32" s="89"/>
      <c r="C32" s="9" t="s">
        <v>38</v>
      </c>
      <c r="D32" s="8" t="s">
        <v>29</v>
      </c>
      <c r="E32" s="11">
        <v>8000</v>
      </c>
      <c r="F32" s="7">
        <f>E32</f>
        <v>8000</v>
      </c>
    </row>
    <row r="33" spans="2:6" ht="15">
      <c r="B33" s="89">
        <v>5</v>
      </c>
      <c r="C33" s="90" t="s">
        <v>37</v>
      </c>
      <c r="D33" s="91"/>
      <c r="E33" s="92"/>
      <c r="F33" s="13">
        <f>F34</f>
        <v>7800</v>
      </c>
    </row>
    <row r="34" spans="2:6" ht="30">
      <c r="B34" s="89"/>
      <c r="C34" s="9" t="s">
        <v>36</v>
      </c>
      <c r="D34" s="7">
        <v>3</v>
      </c>
      <c r="E34" s="11">
        <v>2600</v>
      </c>
      <c r="F34" s="12">
        <f>E34*3</f>
        <v>7800</v>
      </c>
    </row>
    <row r="35" spans="2:6" ht="15">
      <c r="B35" s="89">
        <v>6</v>
      </c>
      <c r="C35" s="90" t="s">
        <v>35</v>
      </c>
      <c r="D35" s="91"/>
      <c r="E35" s="92"/>
      <c r="F35" s="10">
        <f>SUM(F36:F37)</f>
        <v>12600</v>
      </c>
    </row>
    <row r="36" spans="2:6" ht="30">
      <c r="B36" s="89"/>
      <c r="C36" s="9" t="s">
        <v>136</v>
      </c>
      <c r="D36" s="7" t="s">
        <v>29</v>
      </c>
      <c r="E36" s="11">
        <v>10000</v>
      </c>
      <c r="F36" s="7">
        <v>10000</v>
      </c>
    </row>
    <row r="37" spans="2:6" ht="30">
      <c r="B37" s="89"/>
      <c r="C37" s="9" t="s">
        <v>34</v>
      </c>
      <c r="D37" s="7">
        <v>2</v>
      </c>
      <c r="E37" s="11">
        <v>1300</v>
      </c>
      <c r="F37" s="7">
        <f>E37*D37</f>
        <v>2600</v>
      </c>
    </row>
    <row r="38" spans="2:6" ht="15">
      <c r="B38" s="89">
        <v>7</v>
      </c>
      <c r="C38" s="90" t="s">
        <v>33</v>
      </c>
      <c r="D38" s="91"/>
      <c r="E38" s="92"/>
      <c r="F38" s="10">
        <f>SUM(F39:F39)</f>
        <v>6200</v>
      </c>
    </row>
    <row r="39" spans="2:6" ht="30.75" customHeight="1">
      <c r="B39" s="89"/>
      <c r="C39" s="9" t="s">
        <v>32</v>
      </c>
      <c r="D39" s="8" t="s">
        <v>29</v>
      </c>
      <c r="E39" s="7">
        <v>6200</v>
      </c>
      <c r="F39" s="7">
        <f>E39</f>
        <v>6200</v>
      </c>
    </row>
    <row r="40" spans="2:6" ht="15">
      <c r="B40" s="93">
        <v>8</v>
      </c>
      <c r="C40" s="90" t="s">
        <v>31</v>
      </c>
      <c r="D40" s="91"/>
      <c r="E40" s="92"/>
      <c r="F40" s="10">
        <f>F41</f>
        <v>5000</v>
      </c>
    </row>
    <row r="41" spans="2:6" ht="17.25" customHeight="1">
      <c r="B41" s="94"/>
      <c r="C41" s="9" t="s">
        <v>30</v>
      </c>
      <c r="D41" s="8" t="s">
        <v>29</v>
      </c>
      <c r="E41" s="7">
        <v>5000</v>
      </c>
      <c r="F41" s="7">
        <f>E41</f>
        <v>5000</v>
      </c>
    </row>
    <row r="42" spans="2:6" ht="17.25" customHeight="1">
      <c r="B42" s="93">
        <v>9</v>
      </c>
      <c r="C42" s="90" t="s">
        <v>151</v>
      </c>
      <c r="D42" s="91"/>
      <c r="E42" s="92"/>
      <c r="F42" s="10">
        <f>F43</f>
        <v>10000</v>
      </c>
    </row>
    <row r="43" spans="2:6" ht="17.25" customHeight="1">
      <c r="B43" s="94"/>
      <c r="C43" s="9" t="s">
        <v>152</v>
      </c>
      <c r="D43" s="8" t="s">
        <v>29</v>
      </c>
      <c r="E43" s="7">
        <v>10000</v>
      </c>
      <c r="F43" s="7">
        <f>E43</f>
        <v>10000</v>
      </c>
    </row>
    <row r="44" spans="2:6" ht="15.75">
      <c r="B44" s="7"/>
      <c r="C44" s="85" t="s">
        <v>28</v>
      </c>
      <c r="D44" s="86"/>
      <c r="E44" s="87"/>
      <c r="F44" s="6">
        <f>F40+F38+F35+F33+F23+F19+F12+F7+F42</f>
        <v>300000</v>
      </c>
    </row>
    <row r="46" spans="2:6" ht="15">
      <c r="B46" s="3"/>
      <c r="C46" s="3"/>
      <c r="D46" s="3"/>
      <c r="E46" s="88"/>
      <c r="F46" s="88"/>
    </row>
    <row r="47" spans="3:6" ht="15">
      <c r="C47" s="3" t="s">
        <v>27</v>
      </c>
      <c r="D47" s="3"/>
      <c r="E47" s="3"/>
      <c r="F47" s="5">
        <v>1500</v>
      </c>
    </row>
    <row r="48" ht="15">
      <c r="F48" s="4"/>
    </row>
    <row r="50" spans="3:6" ht="15">
      <c r="C50" s="3" t="s">
        <v>26</v>
      </c>
      <c r="D50" s="3"/>
      <c r="E50" s="88" t="s">
        <v>25</v>
      </c>
      <c r="F50" s="88"/>
    </row>
  </sheetData>
  <sheetProtection/>
  <mergeCells count="25">
    <mergeCell ref="B2:F2"/>
    <mergeCell ref="B3:F3"/>
    <mergeCell ref="C5:C6"/>
    <mergeCell ref="D5:D6"/>
    <mergeCell ref="C7:E7"/>
    <mergeCell ref="B7:B11"/>
    <mergeCell ref="C42:E42"/>
    <mergeCell ref="B40:B41"/>
    <mergeCell ref="B12:B18"/>
    <mergeCell ref="C12:E12"/>
    <mergeCell ref="B19:B22"/>
    <mergeCell ref="C19:E19"/>
    <mergeCell ref="B23:B32"/>
    <mergeCell ref="C23:E23"/>
    <mergeCell ref="C40:E40"/>
    <mergeCell ref="C44:E44"/>
    <mergeCell ref="E46:F46"/>
    <mergeCell ref="E50:F50"/>
    <mergeCell ref="B33:B34"/>
    <mergeCell ref="C33:E33"/>
    <mergeCell ref="B35:B37"/>
    <mergeCell ref="C35:E35"/>
    <mergeCell ref="B38:B39"/>
    <mergeCell ref="C38:E38"/>
    <mergeCell ref="B42:B43"/>
  </mergeCells>
  <printOptions/>
  <pageMargins left="0.9055118110236221" right="0.7086614173228347" top="0.3937007874015748" bottom="0.35433070866141736" header="0.31496062992125984" footer="0.31496062992125984"/>
  <pageSetup fitToHeight="2" fitToWidth="1" horizontalDpi="600" verticalDpi="600" orientation="portrait" paperSize="9" scale="85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G55"/>
  <sheetViews>
    <sheetView zoomScalePageLayoutView="0" workbookViewId="0" topLeftCell="A1">
      <selection activeCell="B7" sqref="B8:C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95" t="s">
        <v>69</v>
      </c>
      <c r="C2" s="95"/>
      <c r="D2" s="95"/>
      <c r="E2" s="95"/>
      <c r="F2" s="95"/>
      <c r="G2" s="23"/>
    </row>
    <row r="3" spans="2:7" ht="15.75">
      <c r="B3" s="96" t="s">
        <v>17</v>
      </c>
      <c r="C3" s="96"/>
      <c r="D3" s="96"/>
      <c r="E3" s="96"/>
      <c r="F3" s="96"/>
      <c r="G3" s="22"/>
    </row>
    <row r="5" spans="2:6" ht="31.5">
      <c r="B5" s="20" t="s">
        <v>56</v>
      </c>
      <c r="C5" s="97" t="s">
        <v>55</v>
      </c>
      <c r="D5" s="97" t="s">
        <v>54</v>
      </c>
      <c r="E5" s="20" t="s">
        <v>53</v>
      </c>
      <c r="F5" s="20" t="s">
        <v>52</v>
      </c>
    </row>
    <row r="6" spans="2:6" ht="15.75">
      <c r="B6" s="20" t="s">
        <v>51</v>
      </c>
      <c r="C6" s="97"/>
      <c r="D6" s="97"/>
      <c r="E6" s="20" t="s">
        <v>50</v>
      </c>
      <c r="F6" s="20" t="s">
        <v>49</v>
      </c>
    </row>
    <row r="7" spans="2:6" ht="31.5" customHeight="1">
      <c r="B7" s="93">
        <v>1</v>
      </c>
      <c r="C7" s="90" t="s">
        <v>48</v>
      </c>
      <c r="D7" s="91"/>
      <c r="E7" s="92"/>
      <c r="F7" s="10">
        <f>SUM(F8:F12)</f>
        <v>60500</v>
      </c>
    </row>
    <row r="8" spans="2:6" ht="32.25" customHeight="1">
      <c r="B8" s="98"/>
      <c r="C8" s="17" t="s">
        <v>70</v>
      </c>
      <c r="D8" s="8" t="s">
        <v>29</v>
      </c>
      <c r="E8" s="18">
        <v>3000</v>
      </c>
      <c r="F8" s="18">
        <v>3000</v>
      </c>
    </row>
    <row r="9" spans="2:6" ht="15.75" customHeight="1">
      <c r="B9" s="98"/>
      <c r="C9" s="17" t="s">
        <v>78</v>
      </c>
      <c r="D9" s="8">
        <v>50</v>
      </c>
      <c r="E9" s="18">
        <v>800</v>
      </c>
      <c r="F9" s="18">
        <f>E9*D9</f>
        <v>40000</v>
      </c>
    </row>
    <row r="10" spans="2:6" ht="45">
      <c r="B10" s="98"/>
      <c r="C10" s="17" t="s">
        <v>60</v>
      </c>
      <c r="D10" s="19">
        <v>50</v>
      </c>
      <c r="E10" s="18">
        <v>30</v>
      </c>
      <c r="F10" s="18">
        <f>E10*D10</f>
        <v>1500</v>
      </c>
    </row>
    <row r="11" spans="2:6" ht="45" customHeight="1">
      <c r="B11" s="98"/>
      <c r="C11" s="17" t="s">
        <v>71</v>
      </c>
      <c r="D11" s="19">
        <v>400</v>
      </c>
      <c r="E11" s="18">
        <v>30</v>
      </c>
      <c r="F11" s="18">
        <f>E11*D11</f>
        <v>12000</v>
      </c>
    </row>
    <row r="12" spans="2:6" ht="15">
      <c r="B12" s="94"/>
      <c r="C12" s="17" t="s">
        <v>72</v>
      </c>
      <c r="D12" s="19">
        <v>400</v>
      </c>
      <c r="E12" s="18">
        <v>10</v>
      </c>
      <c r="F12" s="18">
        <f>E12*D12</f>
        <v>4000</v>
      </c>
    </row>
    <row r="13" spans="2:6" ht="31.5" customHeight="1">
      <c r="B13" s="89">
        <v>2</v>
      </c>
      <c r="C13" s="90" t="s">
        <v>77</v>
      </c>
      <c r="D13" s="91"/>
      <c r="E13" s="92"/>
      <c r="F13" s="10">
        <f>SUM(F14:F20)</f>
        <v>29500</v>
      </c>
    </row>
    <row r="14" spans="2:6" ht="18" customHeight="1">
      <c r="B14" s="89"/>
      <c r="C14" s="17" t="s">
        <v>47</v>
      </c>
      <c r="D14" s="8" t="s">
        <v>29</v>
      </c>
      <c r="E14" s="7">
        <v>4000</v>
      </c>
      <c r="F14" s="16">
        <f>E14</f>
        <v>4000</v>
      </c>
    </row>
    <row r="15" spans="2:6" ht="32.25" customHeight="1">
      <c r="B15" s="89"/>
      <c r="C15" s="17" t="s">
        <v>61</v>
      </c>
      <c r="D15" s="8"/>
      <c r="E15" s="7"/>
      <c r="F15" s="16"/>
    </row>
    <row r="16" spans="2:6" ht="18.75" customHeight="1">
      <c r="B16" s="89"/>
      <c r="C16" s="24" t="s">
        <v>79</v>
      </c>
      <c r="D16" s="8">
        <v>1</v>
      </c>
      <c r="E16" s="7">
        <v>2500</v>
      </c>
      <c r="F16" s="16">
        <f>E16*D16</f>
        <v>2500</v>
      </c>
    </row>
    <row r="17" spans="2:6" ht="18" customHeight="1">
      <c r="B17" s="89"/>
      <c r="C17" s="24" t="s">
        <v>80</v>
      </c>
      <c r="D17" s="8">
        <v>1</v>
      </c>
      <c r="E17" s="7">
        <v>2500</v>
      </c>
      <c r="F17" s="16">
        <f>E17*D17</f>
        <v>2500</v>
      </c>
    </row>
    <row r="18" spans="2:6" ht="18" customHeight="1">
      <c r="B18" s="89"/>
      <c r="C18" s="24" t="s">
        <v>81</v>
      </c>
      <c r="D18" s="8">
        <v>1000</v>
      </c>
      <c r="E18" s="7">
        <v>10</v>
      </c>
      <c r="F18" s="16">
        <f>E18*D18</f>
        <v>10000</v>
      </c>
    </row>
    <row r="19" spans="2:6" ht="15">
      <c r="B19" s="89"/>
      <c r="C19" s="24" t="s">
        <v>82</v>
      </c>
      <c r="D19" s="8">
        <v>2000</v>
      </c>
      <c r="E19" s="7">
        <v>4</v>
      </c>
      <c r="F19" s="16">
        <f>E19*D19</f>
        <v>8000</v>
      </c>
    </row>
    <row r="20" spans="2:6" ht="30">
      <c r="B20" s="89"/>
      <c r="C20" s="24" t="s">
        <v>83</v>
      </c>
      <c r="D20" s="8">
        <v>1</v>
      </c>
      <c r="E20" s="7">
        <v>2500</v>
      </c>
      <c r="F20" s="16">
        <f>E20</f>
        <v>2500</v>
      </c>
    </row>
    <row r="21" spans="2:6" ht="15">
      <c r="B21" s="89">
        <v>3</v>
      </c>
      <c r="C21" s="90" t="s">
        <v>46</v>
      </c>
      <c r="D21" s="91"/>
      <c r="E21" s="92"/>
      <c r="F21" s="10">
        <f>SUM(F22:F28)</f>
        <v>99500</v>
      </c>
    </row>
    <row r="22" spans="2:6" ht="45">
      <c r="B22" s="89"/>
      <c r="C22" s="17" t="s">
        <v>73</v>
      </c>
      <c r="D22" s="8">
        <v>1</v>
      </c>
      <c r="E22" s="7">
        <v>50000</v>
      </c>
      <c r="F22" s="16">
        <f>E22*D22</f>
        <v>50000</v>
      </c>
    </row>
    <row r="23" spans="2:6" ht="45">
      <c r="B23" s="89"/>
      <c r="C23" s="17" t="s">
        <v>45</v>
      </c>
      <c r="D23" s="8">
        <v>1</v>
      </c>
      <c r="E23" s="7">
        <v>20000</v>
      </c>
      <c r="F23" s="16">
        <f>E23*D23</f>
        <v>20000</v>
      </c>
    </row>
    <row r="24" spans="2:6" ht="90">
      <c r="B24" s="89"/>
      <c r="C24" s="17" t="s">
        <v>185</v>
      </c>
      <c r="D24" s="8">
        <v>2</v>
      </c>
      <c r="E24" s="7">
        <v>3000</v>
      </c>
      <c r="F24" s="16">
        <f>E24*D24</f>
        <v>6000</v>
      </c>
    </row>
    <row r="25" spans="2:6" ht="30">
      <c r="B25" s="89"/>
      <c r="C25" s="17" t="s">
        <v>75</v>
      </c>
      <c r="D25" s="8">
        <v>1</v>
      </c>
      <c r="E25" s="7">
        <v>1000</v>
      </c>
      <c r="F25" s="16">
        <f>E25*D25</f>
        <v>1000</v>
      </c>
    </row>
    <row r="26" spans="2:6" ht="45">
      <c r="B26" s="89"/>
      <c r="C26" s="17" t="s">
        <v>76</v>
      </c>
      <c r="D26" s="8">
        <v>1</v>
      </c>
      <c r="E26" s="7">
        <v>500</v>
      </c>
      <c r="F26" s="16">
        <f>E26*D26</f>
        <v>500</v>
      </c>
    </row>
    <row r="27" spans="2:6" ht="30">
      <c r="B27" s="89"/>
      <c r="C27" s="17" t="s">
        <v>43</v>
      </c>
      <c r="D27" s="8">
        <v>1</v>
      </c>
      <c r="E27" s="7">
        <v>7000</v>
      </c>
      <c r="F27" s="16">
        <f>E27</f>
        <v>7000</v>
      </c>
    </row>
    <row r="28" spans="2:6" ht="30">
      <c r="B28" s="89"/>
      <c r="C28" s="17" t="s">
        <v>74</v>
      </c>
      <c r="D28" s="8">
        <v>1</v>
      </c>
      <c r="E28" s="7">
        <v>15000</v>
      </c>
      <c r="F28" s="16">
        <f>E28</f>
        <v>15000</v>
      </c>
    </row>
    <row r="29" spans="2:6" ht="15">
      <c r="B29" s="89">
        <v>4</v>
      </c>
      <c r="C29" s="90" t="s">
        <v>84</v>
      </c>
      <c r="D29" s="91"/>
      <c r="E29" s="92"/>
      <c r="F29" s="10">
        <f>SUM(F30:F33)</f>
        <v>299500</v>
      </c>
    </row>
    <row r="30" spans="2:6" ht="15">
      <c r="B30" s="89"/>
      <c r="C30" s="9" t="s">
        <v>86</v>
      </c>
      <c r="D30" s="8" t="s">
        <v>29</v>
      </c>
      <c r="E30" s="11">
        <v>30000</v>
      </c>
      <c r="F30" s="15">
        <f>E30</f>
        <v>30000</v>
      </c>
    </row>
    <row r="31" spans="2:6" ht="15">
      <c r="B31" s="89"/>
      <c r="C31" s="9" t="s">
        <v>87</v>
      </c>
      <c r="D31" s="8">
        <v>4</v>
      </c>
      <c r="E31" s="11">
        <v>8000</v>
      </c>
      <c r="F31" s="15">
        <f>E31*D31</f>
        <v>32000</v>
      </c>
    </row>
    <row r="32" spans="2:6" ht="59.25" customHeight="1">
      <c r="B32" s="89"/>
      <c r="C32" s="9" t="s">
        <v>88</v>
      </c>
      <c r="D32" s="8" t="s">
        <v>29</v>
      </c>
      <c r="E32" s="11">
        <v>222500</v>
      </c>
      <c r="F32" s="15">
        <f>E32</f>
        <v>222500</v>
      </c>
    </row>
    <row r="33" spans="2:6" ht="30">
      <c r="B33" s="89"/>
      <c r="C33" s="9" t="s">
        <v>140</v>
      </c>
      <c r="D33" s="8" t="s">
        <v>29</v>
      </c>
      <c r="E33" s="11">
        <v>15000</v>
      </c>
      <c r="F33" s="15">
        <f>E33</f>
        <v>15000</v>
      </c>
    </row>
    <row r="34" spans="2:6" ht="16.5" customHeight="1">
      <c r="B34" s="89">
        <v>5</v>
      </c>
      <c r="C34" s="90" t="s">
        <v>85</v>
      </c>
      <c r="D34" s="91"/>
      <c r="E34" s="92"/>
      <c r="F34" s="13">
        <f>F35</f>
        <v>160000</v>
      </c>
    </row>
    <row r="35" spans="2:6" ht="60">
      <c r="B35" s="89"/>
      <c r="C35" s="9" t="s">
        <v>90</v>
      </c>
      <c r="D35" s="7" t="s">
        <v>139</v>
      </c>
      <c r="E35" s="11">
        <v>80000</v>
      </c>
      <c r="F35" s="12">
        <f>E35*2</f>
        <v>160000</v>
      </c>
    </row>
    <row r="36" spans="2:6" ht="15">
      <c r="B36" s="89">
        <v>6</v>
      </c>
      <c r="C36" s="90" t="s">
        <v>37</v>
      </c>
      <c r="D36" s="91"/>
      <c r="E36" s="92"/>
      <c r="F36" s="13">
        <f>F37</f>
        <v>7800</v>
      </c>
    </row>
    <row r="37" spans="2:6" ht="30">
      <c r="B37" s="89"/>
      <c r="C37" s="9" t="s">
        <v>36</v>
      </c>
      <c r="D37" s="7">
        <v>3</v>
      </c>
      <c r="E37" s="11">
        <v>2600</v>
      </c>
      <c r="F37" s="12">
        <f>E37*3</f>
        <v>7800</v>
      </c>
    </row>
    <row r="38" spans="2:6" ht="15">
      <c r="B38" s="89">
        <v>7</v>
      </c>
      <c r="C38" s="90" t="s">
        <v>35</v>
      </c>
      <c r="D38" s="91"/>
      <c r="E38" s="92"/>
      <c r="F38" s="10">
        <f>SUM(F39:F40)</f>
        <v>13200</v>
      </c>
    </row>
    <row r="39" spans="2:6" ht="30">
      <c r="B39" s="89"/>
      <c r="C39" s="9" t="s">
        <v>136</v>
      </c>
      <c r="D39" s="7" t="s">
        <v>29</v>
      </c>
      <c r="E39" s="11">
        <v>10000</v>
      </c>
      <c r="F39" s="7">
        <v>8000</v>
      </c>
    </row>
    <row r="40" spans="2:6" ht="30">
      <c r="B40" s="89"/>
      <c r="C40" s="9" t="s">
        <v>34</v>
      </c>
      <c r="D40" s="7">
        <v>3</v>
      </c>
      <c r="E40" s="11">
        <v>1300</v>
      </c>
      <c r="F40" s="7">
        <f>E40*4</f>
        <v>5200</v>
      </c>
    </row>
    <row r="41" spans="2:6" ht="15">
      <c r="B41" s="89">
        <v>8</v>
      </c>
      <c r="C41" s="90" t="s">
        <v>33</v>
      </c>
      <c r="D41" s="91"/>
      <c r="E41" s="92"/>
      <c r="F41" s="10">
        <f>SUM(F42:F42)</f>
        <v>5000</v>
      </c>
    </row>
    <row r="42" spans="2:6" ht="30.75" customHeight="1">
      <c r="B42" s="89"/>
      <c r="C42" s="9" t="s">
        <v>32</v>
      </c>
      <c r="D42" s="8" t="s">
        <v>29</v>
      </c>
      <c r="E42" s="7">
        <v>5000</v>
      </c>
      <c r="F42" s="7">
        <f>E42</f>
        <v>5000</v>
      </c>
    </row>
    <row r="43" spans="2:6" ht="15">
      <c r="B43" s="89">
        <v>9</v>
      </c>
      <c r="C43" s="90" t="s">
        <v>91</v>
      </c>
      <c r="D43" s="91"/>
      <c r="E43" s="92"/>
      <c r="F43" s="10">
        <f>F44</f>
        <v>85000</v>
      </c>
    </row>
    <row r="44" spans="2:6" ht="30.75" customHeight="1">
      <c r="B44" s="89"/>
      <c r="C44" s="9" t="s">
        <v>92</v>
      </c>
      <c r="D44" s="8" t="s">
        <v>29</v>
      </c>
      <c r="E44" s="7">
        <v>85000</v>
      </c>
      <c r="F44" s="7">
        <f>E44</f>
        <v>85000</v>
      </c>
    </row>
    <row r="45" spans="2:6" ht="15">
      <c r="B45" s="93">
        <v>10</v>
      </c>
      <c r="C45" s="90" t="s">
        <v>31</v>
      </c>
      <c r="D45" s="91"/>
      <c r="E45" s="92"/>
      <c r="F45" s="10">
        <f>F46</f>
        <v>5000</v>
      </c>
    </row>
    <row r="46" spans="2:6" ht="17.25" customHeight="1">
      <c r="B46" s="94"/>
      <c r="C46" s="9" t="s">
        <v>30</v>
      </c>
      <c r="D46" s="8" t="s">
        <v>29</v>
      </c>
      <c r="E46" s="7">
        <v>5000</v>
      </c>
      <c r="F46" s="7">
        <f>E46</f>
        <v>5000</v>
      </c>
    </row>
    <row r="47" spans="2:6" ht="17.25" customHeight="1">
      <c r="B47" s="93">
        <v>9</v>
      </c>
      <c r="C47" s="90" t="s">
        <v>151</v>
      </c>
      <c r="D47" s="91"/>
      <c r="E47" s="92"/>
      <c r="F47" s="10">
        <f>F48</f>
        <v>15000</v>
      </c>
    </row>
    <row r="48" spans="2:6" ht="17.25" customHeight="1">
      <c r="B48" s="94"/>
      <c r="C48" s="9" t="s">
        <v>152</v>
      </c>
      <c r="D48" s="8" t="s">
        <v>29</v>
      </c>
      <c r="E48" s="7">
        <v>15000</v>
      </c>
      <c r="F48" s="7">
        <f>E48</f>
        <v>15000</v>
      </c>
    </row>
    <row r="49" spans="2:6" ht="15.75">
      <c r="B49" s="7"/>
      <c r="C49" s="85" t="s">
        <v>28</v>
      </c>
      <c r="D49" s="86"/>
      <c r="E49" s="87"/>
      <c r="F49" s="6">
        <f>F45+F41+F38+F36+F29+F21+F13+F7+F34+F43+F47</f>
        <v>780000</v>
      </c>
    </row>
    <row r="50" ht="15">
      <c r="E50" s="4"/>
    </row>
    <row r="51" spans="2:6" ht="15">
      <c r="B51" s="3"/>
      <c r="C51" s="3"/>
      <c r="D51" s="3"/>
      <c r="E51" s="88"/>
      <c r="F51" s="88"/>
    </row>
    <row r="52" spans="3:6" ht="15">
      <c r="C52" s="3" t="s">
        <v>27</v>
      </c>
      <c r="D52" s="3"/>
      <c r="E52" s="3"/>
      <c r="F52" s="5">
        <v>2000</v>
      </c>
    </row>
    <row r="53" ht="15">
      <c r="F53" s="4"/>
    </row>
    <row r="55" spans="3:6" ht="15">
      <c r="C55" s="3" t="s">
        <v>26</v>
      </c>
      <c r="D55" s="3"/>
      <c r="E55" s="88" t="s">
        <v>25</v>
      </c>
      <c r="F55" s="88"/>
    </row>
  </sheetData>
  <sheetProtection/>
  <mergeCells count="29">
    <mergeCell ref="B2:F2"/>
    <mergeCell ref="B3:F3"/>
    <mergeCell ref="C5:C6"/>
    <mergeCell ref="D5:D6"/>
    <mergeCell ref="C7:E7"/>
    <mergeCell ref="B7:B12"/>
    <mergeCell ref="B13:B20"/>
    <mergeCell ref="C13:E13"/>
    <mergeCell ref="B21:B28"/>
    <mergeCell ref="C21:E21"/>
    <mergeCell ref="B29:B33"/>
    <mergeCell ref="C29:E29"/>
    <mergeCell ref="B34:B35"/>
    <mergeCell ref="C34:E34"/>
    <mergeCell ref="B45:B46"/>
    <mergeCell ref="C45:E45"/>
    <mergeCell ref="C49:E49"/>
    <mergeCell ref="E51:F51"/>
    <mergeCell ref="B43:B44"/>
    <mergeCell ref="C43:E43"/>
    <mergeCell ref="C41:E41"/>
    <mergeCell ref="E55:F55"/>
    <mergeCell ref="B36:B37"/>
    <mergeCell ref="C36:E36"/>
    <mergeCell ref="B38:B40"/>
    <mergeCell ref="C38:E38"/>
    <mergeCell ref="B41:B42"/>
    <mergeCell ref="B47:B48"/>
    <mergeCell ref="C47:E47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H58"/>
  <sheetViews>
    <sheetView zoomScalePageLayoutView="0" workbookViewId="0" topLeftCell="A44">
      <selection activeCell="B7" sqref="B8:C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  <col min="8" max="8" width="9.57421875" style="0" bestFit="1" customWidth="1"/>
  </cols>
  <sheetData>
    <row r="2" spans="2:7" ht="15.75">
      <c r="B2" s="95" t="s">
        <v>100</v>
      </c>
      <c r="C2" s="95"/>
      <c r="D2" s="95"/>
      <c r="E2" s="95"/>
      <c r="F2" s="95"/>
      <c r="G2" s="23"/>
    </row>
    <row r="3" spans="2:7" ht="15.75">
      <c r="B3" s="96" t="s">
        <v>20</v>
      </c>
      <c r="C3" s="96"/>
      <c r="D3" s="96"/>
      <c r="E3" s="96"/>
      <c r="F3" s="96"/>
      <c r="G3" s="22"/>
    </row>
    <row r="5" spans="2:6" ht="31.5">
      <c r="B5" s="21" t="s">
        <v>56</v>
      </c>
      <c r="C5" s="97" t="s">
        <v>55</v>
      </c>
      <c r="D5" s="97" t="s">
        <v>54</v>
      </c>
      <c r="E5" s="21" t="s">
        <v>53</v>
      </c>
      <c r="F5" s="21" t="s">
        <v>52</v>
      </c>
    </row>
    <row r="6" spans="2:6" ht="15.75">
      <c r="B6" s="21" t="s">
        <v>51</v>
      </c>
      <c r="C6" s="97"/>
      <c r="D6" s="97"/>
      <c r="E6" s="21" t="s">
        <v>50</v>
      </c>
      <c r="F6" s="21" t="s">
        <v>49</v>
      </c>
    </row>
    <row r="7" spans="2:6" ht="31.5" customHeight="1">
      <c r="B7" s="93">
        <v>1</v>
      </c>
      <c r="C7" s="90" t="s">
        <v>48</v>
      </c>
      <c r="D7" s="91"/>
      <c r="E7" s="92"/>
      <c r="F7" s="10">
        <f>SUM(F8:F10)</f>
        <v>7700</v>
      </c>
    </row>
    <row r="8" spans="2:6" ht="15">
      <c r="B8" s="98"/>
      <c r="C8" s="17" t="s">
        <v>149</v>
      </c>
      <c r="D8" s="8" t="s">
        <v>29</v>
      </c>
      <c r="E8" s="18">
        <v>3400</v>
      </c>
      <c r="F8" s="18">
        <v>3400</v>
      </c>
    </row>
    <row r="9" spans="2:6" ht="45">
      <c r="B9" s="98"/>
      <c r="C9" s="17" t="s">
        <v>60</v>
      </c>
      <c r="D9" s="19">
        <v>50</v>
      </c>
      <c r="E9" s="18">
        <v>30</v>
      </c>
      <c r="F9" s="18">
        <f>E9*D9</f>
        <v>1500</v>
      </c>
    </row>
    <row r="10" spans="2:6" ht="15">
      <c r="B10" s="98"/>
      <c r="C10" s="17" t="s">
        <v>141</v>
      </c>
      <c r="D10" s="19">
        <v>70</v>
      </c>
      <c r="E10" s="18">
        <v>40</v>
      </c>
      <c r="F10" s="18">
        <f>E10*D10</f>
        <v>2800</v>
      </c>
    </row>
    <row r="11" spans="2:6" ht="31.5" customHeight="1">
      <c r="B11" s="89">
        <v>2</v>
      </c>
      <c r="C11" s="90" t="s">
        <v>77</v>
      </c>
      <c r="D11" s="91"/>
      <c r="E11" s="92"/>
      <c r="F11" s="10">
        <f>SUM(F12:F19)</f>
        <v>45900</v>
      </c>
    </row>
    <row r="12" spans="2:6" ht="18" customHeight="1">
      <c r="B12" s="89"/>
      <c r="C12" s="17" t="s">
        <v>47</v>
      </c>
      <c r="D12" s="8" t="s">
        <v>29</v>
      </c>
      <c r="E12" s="7">
        <v>5500</v>
      </c>
      <c r="F12" s="16">
        <f>E12</f>
        <v>5500</v>
      </c>
    </row>
    <row r="13" spans="2:6" ht="32.25" customHeight="1">
      <c r="B13" s="89"/>
      <c r="C13" s="17" t="s">
        <v>61</v>
      </c>
      <c r="D13" s="8"/>
      <c r="E13" s="7"/>
      <c r="F13" s="16"/>
    </row>
    <row r="14" spans="2:6" ht="18.75" customHeight="1">
      <c r="B14" s="89"/>
      <c r="C14" s="24" t="s">
        <v>79</v>
      </c>
      <c r="D14" s="8">
        <v>1</v>
      </c>
      <c r="E14" s="7">
        <v>2500</v>
      </c>
      <c r="F14" s="16">
        <f>E14*D14</f>
        <v>2500</v>
      </c>
    </row>
    <row r="15" spans="2:6" ht="18" customHeight="1">
      <c r="B15" s="89"/>
      <c r="C15" s="24" t="s">
        <v>80</v>
      </c>
      <c r="D15" s="8">
        <v>1</v>
      </c>
      <c r="E15" s="7">
        <v>2800</v>
      </c>
      <c r="F15" s="16">
        <f>E15*D15</f>
        <v>2800</v>
      </c>
    </row>
    <row r="16" spans="2:6" ht="18" customHeight="1">
      <c r="B16" s="89"/>
      <c r="C16" s="24" t="s">
        <v>94</v>
      </c>
      <c r="D16" s="8">
        <v>2</v>
      </c>
      <c r="E16" s="7">
        <v>2800</v>
      </c>
      <c r="F16" s="16">
        <f>E16*D16</f>
        <v>5600</v>
      </c>
    </row>
    <row r="17" spans="2:6" ht="18" customHeight="1">
      <c r="B17" s="89"/>
      <c r="C17" s="24" t="s">
        <v>93</v>
      </c>
      <c r="D17" s="8">
        <v>1000</v>
      </c>
      <c r="E17" s="7">
        <v>12</v>
      </c>
      <c r="F17" s="16">
        <f>E17*D17</f>
        <v>12000</v>
      </c>
    </row>
    <row r="18" spans="2:6" ht="15">
      <c r="B18" s="89"/>
      <c r="C18" s="24" t="s">
        <v>99</v>
      </c>
      <c r="D18" s="8">
        <v>5</v>
      </c>
      <c r="E18" s="7">
        <v>3000</v>
      </c>
      <c r="F18" s="16">
        <f>E18*D18</f>
        <v>15000</v>
      </c>
    </row>
    <row r="19" spans="2:6" ht="30">
      <c r="B19" s="89"/>
      <c r="C19" s="24" t="s">
        <v>103</v>
      </c>
      <c r="D19" s="8">
        <v>1</v>
      </c>
      <c r="E19" s="7">
        <v>2500</v>
      </c>
      <c r="F19" s="16">
        <f>E19</f>
        <v>2500</v>
      </c>
    </row>
    <row r="20" spans="2:6" ht="15">
      <c r="B20" s="89">
        <v>3</v>
      </c>
      <c r="C20" s="90" t="s">
        <v>46</v>
      </c>
      <c r="D20" s="91"/>
      <c r="E20" s="92"/>
      <c r="F20" s="10">
        <f>SUM(F21:F28)</f>
        <v>252000</v>
      </c>
    </row>
    <row r="21" spans="2:6" ht="45">
      <c r="B21" s="89"/>
      <c r="C21" s="17" t="s">
        <v>186</v>
      </c>
      <c r="D21" s="8">
        <v>1</v>
      </c>
      <c r="E21" s="7">
        <v>160000</v>
      </c>
      <c r="F21" s="16">
        <f>E21*D21</f>
        <v>160000</v>
      </c>
    </row>
    <row r="22" spans="2:6" ht="45">
      <c r="B22" s="89"/>
      <c r="C22" s="17" t="s">
        <v>146</v>
      </c>
      <c r="D22" s="8">
        <v>1</v>
      </c>
      <c r="E22" s="7">
        <v>50000</v>
      </c>
      <c r="F22" s="16">
        <f>E22*D22</f>
        <v>50000</v>
      </c>
    </row>
    <row r="23" spans="2:6" ht="30">
      <c r="B23" s="89"/>
      <c r="C23" s="17" t="s">
        <v>44</v>
      </c>
      <c r="D23" s="8">
        <v>1</v>
      </c>
      <c r="E23" s="7">
        <v>15000</v>
      </c>
      <c r="F23" s="16">
        <f>E23*D23</f>
        <v>15000</v>
      </c>
    </row>
    <row r="24" spans="2:6" ht="90">
      <c r="B24" s="89"/>
      <c r="C24" s="17" t="s">
        <v>185</v>
      </c>
      <c r="D24" s="8">
        <v>2</v>
      </c>
      <c r="E24" s="7">
        <v>3000</v>
      </c>
      <c r="F24" s="16">
        <f>E24*D24</f>
        <v>6000</v>
      </c>
    </row>
    <row r="25" spans="2:6" ht="30">
      <c r="B25" s="89"/>
      <c r="C25" s="17" t="s">
        <v>75</v>
      </c>
      <c r="D25" s="8">
        <v>1</v>
      </c>
      <c r="E25" s="7">
        <v>1000</v>
      </c>
      <c r="F25" s="16">
        <f>E25</f>
        <v>1000</v>
      </c>
    </row>
    <row r="26" spans="2:6" ht="45">
      <c r="B26" s="89"/>
      <c r="C26" s="17" t="s">
        <v>187</v>
      </c>
      <c r="D26" s="8">
        <v>2</v>
      </c>
      <c r="E26" s="7">
        <v>500</v>
      </c>
      <c r="F26" s="16">
        <f>E26*D26</f>
        <v>1000</v>
      </c>
    </row>
    <row r="27" spans="2:6" ht="30">
      <c r="B27" s="89"/>
      <c r="C27" s="17" t="s">
        <v>43</v>
      </c>
      <c r="D27" s="8">
        <v>1</v>
      </c>
      <c r="E27" s="7">
        <v>7000</v>
      </c>
      <c r="F27" s="16">
        <f>E27</f>
        <v>7000</v>
      </c>
    </row>
    <row r="28" spans="2:6" ht="30">
      <c r="B28" s="89"/>
      <c r="C28" s="17" t="s">
        <v>74</v>
      </c>
      <c r="D28" s="8">
        <v>1</v>
      </c>
      <c r="E28" s="7">
        <v>12000</v>
      </c>
      <c r="F28" s="16">
        <f>E28</f>
        <v>12000</v>
      </c>
    </row>
    <row r="29" spans="2:6" ht="15">
      <c r="B29" s="89">
        <v>4</v>
      </c>
      <c r="C29" s="90" t="s">
        <v>84</v>
      </c>
      <c r="D29" s="91"/>
      <c r="E29" s="92"/>
      <c r="F29" s="10">
        <f>SUM(F30:F34)</f>
        <v>1123900</v>
      </c>
    </row>
    <row r="30" spans="2:6" ht="15">
      <c r="B30" s="89"/>
      <c r="C30" s="9" t="s">
        <v>95</v>
      </c>
      <c r="D30" s="8" t="s">
        <v>29</v>
      </c>
      <c r="E30" s="11">
        <v>80000</v>
      </c>
      <c r="F30" s="15">
        <f>E30</f>
        <v>80000</v>
      </c>
    </row>
    <row r="31" spans="2:6" ht="15">
      <c r="B31" s="89"/>
      <c r="C31" s="9" t="s">
        <v>96</v>
      </c>
      <c r="D31" s="8">
        <v>6</v>
      </c>
      <c r="E31" s="11">
        <v>15000</v>
      </c>
      <c r="F31" s="15">
        <f>E31*D31</f>
        <v>90000</v>
      </c>
    </row>
    <row r="32" spans="2:6" ht="15">
      <c r="B32" s="89"/>
      <c r="C32" s="9" t="s">
        <v>98</v>
      </c>
      <c r="D32" s="8" t="s">
        <v>29</v>
      </c>
      <c r="E32" s="11">
        <v>150000</v>
      </c>
      <c r="F32" s="15">
        <f>E32</f>
        <v>150000</v>
      </c>
    </row>
    <row r="33" spans="2:6" ht="59.25" customHeight="1">
      <c r="B33" s="89"/>
      <c r="C33" s="9" t="s">
        <v>97</v>
      </c>
      <c r="D33" s="8" t="s">
        <v>29</v>
      </c>
      <c r="E33" s="11">
        <v>778900</v>
      </c>
      <c r="F33" s="15">
        <f>E33</f>
        <v>778900</v>
      </c>
    </row>
    <row r="34" spans="2:6" ht="30">
      <c r="B34" s="89"/>
      <c r="C34" s="9" t="s">
        <v>89</v>
      </c>
      <c r="D34" s="8" t="s">
        <v>29</v>
      </c>
      <c r="E34" s="11">
        <v>25000</v>
      </c>
      <c r="F34" s="15">
        <f>E34</f>
        <v>25000</v>
      </c>
    </row>
    <row r="35" spans="2:6" ht="15">
      <c r="B35" s="89">
        <v>5</v>
      </c>
      <c r="C35" s="90" t="s">
        <v>142</v>
      </c>
      <c r="D35" s="91"/>
      <c r="E35" s="92"/>
      <c r="F35" s="10">
        <f>SUM(F36:F38)</f>
        <v>97500</v>
      </c>
    </row>
    <row r="36" spans="2:6" ht="15">
      <c r="B36" s="89"/>
      <c r="C36" s="9" t="s">
        <v>143</v>
      </c>
      <c r="D36" s="7" t="s">
        <v>144</v>
      </c>
      <c r="E36" s="11">
        <v>15000</v>
      </c>
      <c r="F36" s="7">
        <f>E36*2</f>
        <v>30000</v>
      </c>
    </row>
    <row r="37" spans="2:6" ht="15">
      <c r="B37" s="89"/>
      <c r="C37" s="9" t="s">
        <v>150</v>
      </c>
      <c r="D37" s="7">
        <v>15</v>
      </c>
      <c r="E37" s="11">
        <v>500</v>
      </c>
      <c r="F37" s="7">
        <f>E37*D37</f>
        <v>7500</v>
      </c>
    </row>
    <row r="38" spans="2:6" ht="15">
      <c r="B38" s="89"/>
      <c r="C38" s="9" t="s">
        <v>145</v>
      </c>
      <c r="D38" s="7" t="s">
        <v>29</v>
      </c>
      <c r="E38" s="11">
        <v>60000</v>
      </c>
      <c r="F38" s="7">
        <f>E38</f>
        <v>60000</v>
      </c>
    </row>
    <row r="39" spans="2:6" ht="15">
      <c r="B39" s="89">
        <v>6</v>
      </c>
      <c r="C39" s="90" t="s">
        <v>37</v>
      </c>
      <c r="D39" s="91"/>
      <c r="E39" s="92"/>
      <c r="F39" s="13">
        <f>F40</f>
        <v>7800</v>
      </c>
    </row>
    <row r="40" spans="2:6" ht="30">
      <c r="B40" s="89"/>
      <c r="C40" s="9" t="s">
        <v>36</v>
      </c>
      <c r="D40" s="7">
        <v>3</v>
      </c>
      <c r="E40" s="11">
        <v>2600</v>
      </c>
      <c r="F40" s="12">
        <f>E40*3</f>
        <v>7800</v>
      </c>
    </row>
    <row r="41" spans="2:6" ht="15">
      <c r="B41" s="89">
        <v>7</v>
      </c>
      <c r="C41" s="90" t="s">
        <v>35</v>
      </c>
      <c r="D41" s="91"/>
      <c r="E41" s="92"/>
      <c r="F41" s="10">
        <f>SUM(F42:F43)</f>
        <v>20200</v>
      </c>
    </row>
    <row r="42" spans="2:6" ht="30">
      <c r="B42" s="89"/>
      <c r="C42" s="9" t="s">
        <v>136</v>
      </c>
      <c r="D42" s="7" t="s">
        <v>29</v>
      </c>
      <c r="E42" s="11">
        <v>15000</v>
      </c>
      <c r="F42" s="7">
        <f>E42</f>
        <v>15000</v>
      </c>
    </row>
    <row r="43" spans="2:6" ht="30">
      <c r="B43" s="89"/>
      <c r="C43" s="9" t="s">
        <v>34</v>
      </c>
      <c r="D43" s="7">
        <v>3</v>
      </c>
      <c r="E43" s="11">
        <v>1300</v>
      </c>
      <c r="F43" s="7">
        <f>E43*4</f>
        <v>5200</v>
      </c>
    </row>
    <row r="44" spans="2:6" ht="15">
      <c r="B44" s="89">
        <v>8</v>
      </c>
      <c r="C44" s="90" t="s">
        <v>33</v>
      </c>
      <c r="D44" s="91"/>
      <c r="E44" s="92"/>
      <c r="F44" s="10">
        <f>SUM(F45:F45)</f>
        <v>15000</v>
      </c>
    </row>
    <row r="45" spans="2:6" ht="30.75" customHeight="1">
      <c r="B45" s="89"/>
      <c r="C45" s="9" t="s">
        <v>32</v>
      </c>
      <c r="D45" s="8" t="s">
        <v>29</v>
      </c>
      <c r="E45" s="7">
        <v>15000</v>
      </c>
      <c r="F45" s="7">
        <f>E45</f>
        <v>15000</v>
      </c>
    </row>
    <row r="46" spans="2:6" ht="15">
      <c r="B46" s="89">
        <v>9</v>
      </c>
      <c r="C46" s="90" t="s">
        <v>91</v>
      </c>
      <c r="D46" s="91"/>
      <c r="E46" s="92"/>
      <c r="F46" s="10">
        <f>F47</f>
        <v>110000</v>
      </c>
    </row>
    <row r="47" spans="2:6" ht="30.75" customHeight="1">
      <c r="B47" s="89"/>
      <c r="C47" s="9" t="s">
        <v>92</v>
      </c>
      <c r="D47" s="8" t="s">
        <v>29</v>
      </c>
      <c r="E47" s="7">
        <v>110000</v>
      </c>
      <c r="F47" s="7">
        <f>E47</f>
        <v>110000</v>
      </c>
    </row>
    <row r="48" spans="2:6" ht="15">
      <c r="B48" s="93">
        <v>10</v>
      </c>
      <c r="C48" s="90" t="s">
        <v>31</v>
      </c>
      <c r="D48" s="91"/>
      <c r="E48" s="92"/>
      <c r="F48" s="10">
        <f>F49</f>
        <v>5000</v>
      </c>
    </row>
    <row r="49" spans="2:6" ht="17.25" customHeight="1">
      <c r="B49" s="94"/>
      <c r="C49" s="9" t="s">
        <v>30</v>
      </c>
      <c r="D49" s="8" t="s">
        <v>29</v>
      </c>
      <c r="E49" s="7">
        <v>5000</v>
      </c>
      <c r="F49" s="7">
        <f>E49</f>
        <v>5000</v>
      </c>
    </row>
    <row r="50" spans="2:6" ht="17.25" customHeight="1">
      <c r="B50" s="93">
        <v>11</v>
      </c>
      <c r="C50" s="90" t="s">
        <v>151</v>
      </c>
      <c r="D50" s="91"/>
      <c r="E50" s="92"/>
      <c r="F50" s="10">
        <f>F51</f>
        <v>15000</v>
      </c>
    </row>
    <row r="51" spans="2:6" ht="17.25" customHeight="1">
      <c r="B51" s="94"/>
      <c r="C51" s="9" t="s">
        <v>152</v>
      </c>
      <c r="D51" s="8" t="s">
        <v>29</v>
      </c>
      <c r="E51" s="7">
        <v>15000</v>
      </c>
      <c r="F51" s="7">
        <f>E51</f>
        <v>15000</v>
      </c>
    </row>
    <row r="52" spans="2:8" ht="15.75">
      <c r="B52" s="7"/>
      <c r="C52" s="85" t="s">
        <v>28</v>
      </c>
      <c r="D52" s="86"/>
      <c r="E52" s="87"/>
      <c r="F52" s="6">
        <f>F48+F44+F41+F39+F29+F20+F11+F7+F46+F35+F50</f>
        <v>1700000</v>
      </c>
      <c r="H52" s="4"/>
    </row>
    <row r="53" ht="15">
      <c r="E53" s="4"/>
    </row>
    <row r="54" spans="2:6" ht="15">
      <c r="B54" s="3"/>
      <c r="C54" s="3"/>
      <c r="D54" s="3"/>
      <c r="E54" s="88"/>
      <c r="F54" s="88"/>
    </row>
    <row r="55" spans="3:6" ht="15">
      <c r="C55" s="3" t="s">
        <v>27</v>
      </c>
      <c r="D55" s="3"/>
      <c r="E55" s="3"/>
      <c r="F55" s="5">
        <v>3000</v>
      </c>
    </row>
    <row r="56" ht="15">
      <c r="F56" s="4"/>
    </row>
    <row r="58" spans="3:6" ht="15">
      <c r="C58" s="3" t="s">
        <v>26</v>
      </c>
      <c r="D58" s="3"/>
      <c r="E58" s="88" t="s">
        <v>25</v>
      </c>
      <c r="F58" s="88"/>
    </row>
  </sheetData>
  <sheetProtection/>
  <mergeCells count="29">
    <mergeCell ref="C52:E52"/>
    <mergeCell ref="E54:F54"/>
    <mergeCell ref="E58:F58"/>
    <mergeCell ref="B44:B45"/>
    <mergeCell ref="C44:E44"/>
    <mergeCell ref="B46:B47"/>
    <mergeCell ref="C46:E46"/>
    <mergeCell ref="B48:B49"/>
    <mergeCell ref="C48:E48"/>
    <mergeCell ref="B50:B51"/>
    <mergeCell ref="C39:E39"/>
    <mergeCell ref="B41:B43"/>
    <mergeCell ref="C41:E41"/>
    <mergeCell ref="B11:B19"/>
    <mergeCell ref="C11:E11"/>
    <mergeCell ref="B20:B28"/>
    <mergeCell ref="C20:E20"/>
    <mergeCell ref="B29:B34"/>
    <mergeCell ref="C29:E29"/>
    <mergeCell ref="C50:E50"/>
    <mergeCell ref="B35:B38"/>
    <mergeCell ref="C35:E35"/>
    <mergeCell ref="B2:F2"/>
    <mergeCell ref="B3:F3"/>
    <mergeCell ref="C5:C6"/>
    <mergeCell ref="D5:D6"/>
    <mergeCell ref="B7:B10"/>
    <mergeCell ref="C7:E7"/>
    <mergeCell ref="B39:B40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40">
      <selection activeCell="B7" sqref="B8:C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6.28125" style="0" customWidth="1"/>
    <col min="5" max="5" width="12.140625" style="0" customWidth="1"/>
    <col min="6" max="6" width="13.421875" style="0" customWidth="1"/>
  </cols>
  <sheetData>
    <row r="2" spans="2:7" ht="15.75">
      <c r="B2" s="95" t="s">
        <v>113</v>
      </c>
      <c r="C2" s="95"/>
      <c r="D2" s="95"/>
      <c r="E2" s="95"/>
      <c r="F2" s="95"/>
      <c r="G2" s="23"/>
    </row>
    <row r="3" spans="2:7" ht="37.5" customHeight="1">
      <c r="B3" s="96" t="s">
        <v>101</v>
      </c>
      <c r="C3" s="96"/>
      <c r="D3" s="96"/>
      <c r="E3" s="96"/>
      <c r="F3" s="96"/>
      <c r="G3" s="22"/>
    </row>
    <row r="5" spans="2:6" ht="31.5">
      <c r="B5" s="21" t="s">
        <v>56</v>
      </c>
      <c r="C5" s="97" t="s">
        <v>55</v>
      </c>
      <c r="D5" s="97" t="s">
        <v>54</v>
      </c>
      <c r="E5" s="21" t="s">
        <v>53</v>
      </c>
      <c r="F5" s="21" t="s">
        <v>52</v>
      </c>
    </row>
    <row r="6" spans="2:6" ht="15.75">
      <c r="B6" s="21" t="s">
        <v>51</v>
      </c>
      <c r="C6" s="97"/>
      <c r="D6" s="97"/>
      <c r="E6" s="21" t="s">
        <v>50</v>
      </c>
      <c r="F6" s="21" t="s">
        <v>49</v>
      </c>
    </row>
    <row r="7" spans="2:6" ht="31.5" customHeight="1">
      <c r="B7" s="93">
        <v>1</v>
      </c>
      <c r="C7" s="90" t="s">
        <v>48</v>
      </c>
      <c r="D7" s="91"/>
      <c r="E7" s="92"/>
      <c r="F7" s="10">
        <f>SUM(F8:F11)</f>
        <v>18500</v>
      </c>
    </row>
    <row r="8" spans="2:6" ht="15">
      <c r="B8" s="98"/>
      <c r="C8" s="17" t="s">
        <v>102</v>
      </c>
      <c r="D8" s="8" t="s">
        <v>29</v>
      </c>
      <c r="E8" s="18">
        <v>2750</v>
      </c>
      <c r="F8" s="18">
        <v>2750</v>
      </c>
    </row>
    <row r="9" spans="2:6" ht="45.75" customHeight="1">
      <c r="B9" s="98"/>
      <c r="C9" s="17" t="s">
        <v>60</v>
      </c>
      <c r="D9" s="19">
        <v>50</v>
      </c>
      <c r="E9" s="18">
        <v>35</v>
      </c>
      <c r="F9" s="18">
        <f>E9*D9</f>
        <v>1750</v>
      </c>
    </row>
    <row r="10" spans="2:6" ht="45.75" customHeight="1">
      <c r="B10" s="98"/>
      <c r="C10" s="17" t="s">
        <v>71</v>
      </c>
      <c r="D10" s="19">
        <v>400</v>
      </c>
      <c r="E10" s="18">
        <v>25</v>
      </c>
      <c r="F10" s="18">
        <f>E10*D10</f>
        <v>10000</v>
      </c>
    </row>
    <row r="11" spans="2:6" ht="15">
      <c r="B11" s="98"/>
      <c r="C11" s="17" t="s">
        <v>72</v>
      </c>
      <c r="D11" s="19">
        <v>400</v>
      </c>
      <c r="E11" s="18">
        <v>10</v>
      </c>
      <c r="F11" s="18">
        <f>E11*D11</f>
        <v>4000</v>
      </c>
    </row>
    <row r="12" spans="2:6" ht="31.5" customHeight="1">
      <c r="B12" s="89">
        <v>2</v>
      </c>
      <c r="C12" s="90" t="s">
        <v>77</v>
      </c>
      <c r="D12" s="91"/>
      <c r="E12" s="92"/>
      <c r="F12" s="10">
        <f>SUM(F13:F17)</f>
        <v>10000</v>
      </c>
    </row>
    <row r="13" spans="2:6" ht="18" customHeight="1">
      <c r="B13" s="89"/>
      <c r="C13" s="17" t="s">
        <v>47</v>
      </c>
      <c r="D13" s="8" t="s">
        <v>29</v>
      </c>
      <c r="E13" s="7">
        <v>3500</v>
      </c>
      <c r="F13" s="16">
        <f>E13</f>
        <v>3500</v>
      </c>
    </row>
    <row r="14" spans="2:6" ht="32.25" customHeight="1">
      <c r="B14" s="89"/>
      <c r="C14" s="17" t="s">
        <v>61</v>
      </c>
      <c r="D14" s="8"/>
      <c r="E14" s="7"/>
      <c r="F14" s="16"/>
    </row>
    <row r="15" spans="2:6" ht="18.75" customHeight="1">
      <c r="B15" s="89"/>
      <c r="C15" s="24" t="s">
        <v>79</v>
      </c>
      <c r="D15" s="8">
        <v>1</v>
      </c>
      <c r="E15" s="7">
        <v>1800</v>
      </c>
      <c r="F15" s="16">
        <f>E15*D15</f>
        <v>1800</v>
      </c>
    </row>
    <row r="16" spans="2:6" ht="18" customHeight="1">
      <c r="B16" s="89"/>
      <c r="C16" s="24" t="s">
        <v>80</v>
      </c>
      <c r="D16" s="8">
        <v>1</v>
      </c>
      <c r="E16" s="7">
        <v>2200</v>
      </c>
      <c r="F16" s="16">
        <f>E16*D16</f>
        <v>2200</v>
      </c>
    </row>
    <row r="17" spans="2:6" ht="30">
      <c r="B17" s="89"/>
      <c r="C17" s="24" t="s">
        <v>104</v>
      </c>
      <c r="D17" s="8">
        <v>1</v>
      </c>
      <c r="E17" s="7">
        <v>2500</v>
      </c>
      <c r="F17" s="16">
        <f>E17</f>
        <v>2500</v>
      </c>
    </row>
    <row r="18" spans="2:6" ht="15">
      <c r="B18" s="89">
        <v>3</v>
      </c>
      <c r="C18" s="90" t="s">
        <v>46</v>
      </c>
      <c r="D18" s="91"/>
      <c r="E18" s="92"/>
      <c r="F18" s="10">
        <f>SUM(F19:F26)</f>
        <v>145500</v>
      </c>
    </row>
    <row r="19" spans="2:6" ht="45">
      <c r="B19" s="89"/>
      <c r="C19" s="17" t="s">
        <v>105</v>
      </c>
      <c r="D19" s="8">
        <v>1</v>
      </c>
      <c r="E19" s="7">
        <v>60000</v>
      </c>
      <c r="F19" s="16">
        <f>E19*D19</f>
        <v>60000</v>
      </c>
    </row>
    <row r="20" spans="2:6" ht="45">
      <c r="B20" s="89"/>
      <c r="C20" s="17" t="s">
        <v>146</v>
      </c>
      <c r="D20" s="8">
        <v>1</v>
      </c>
      <c r="E20" s="7">
        <v>45000</v>
      </c>
      <c r="F20" s="16">
        <f>E20*D20</f>
        <v>45000</v>
      </c>
    </row>
    <row r="21" spans="2:6" ht="15">
      <c r="B21" s="89"/>
      <c r="C21" s="17" t="s">
        <v>112</v>
      </c>
      <c r="D21" s="8" t="s">
        <v>29</v>
      </c>
      <c r="E21" s="7">
        <v>15000</v>
      </c>
      <c r="F21" s="16">
        <f>E21</f>
        <v>15000</v>
      </c>
    </row>
    <row r="22" spans="2:6" ht="90">
      <c r="B22" s="89"/>
      <c r="C22" s="17" t="s">
        <v>185</v>
      </c>
      <c r="D22" s="8">
        <v>2</v>
      </c>
      <c r="E22" s="7">
        <v>3000</v>
      </c>
      <c r="F22" s="16">
        <f>E22*D22</f>
        <v>6000</v>
      </c>
    </row>
    <row r="23" spans="2:6" ht="30">
      <c r="B23" s="89"/>
      <c r="C23" s="17" t="s">
        <v>75</v>
      </c>
      <c r="D23" s="8">
        <v>1</v>
      </c>
      <c r="E23" s="7">
        <v>1000</v>
      </c>
      <c r="F23" s="16">
        <f>E23</f>
        <v>1000</v>
      </c>
    </row>
    <row r="24" spans="2:6" ht="45">
      <c r="B24" s="89"/>
      <c r="C24" s="17" t="s">
        <v>76</v>
      </c>
      <c r="D24" s="8">
        <v>1</v>
      </c>
      <c r="E24" s="7">
        <v>500</v>
      </c>
      <c r="F24" s="16">
        <f>E24*D24</f>
        <v>500</v>
      </c>
    </row>
    <row r="25" spans="2:6" ht="30">
      <c r="B25" s="89"/>
      <c r="C25" s="17" t="s">
        <v>43</v>
      </c>
      <c r="D25" s="8">
        <v>1</v>
      </c>
      <c r="E25" s="7">
        <v>6000</v>
      </c>
      <c r="F25" s="16">
        <f>E25</f>
        <v>6000</v>
      </c>
    </row>
    <row r="26" spans="2:6" ht="30">
      <c r="B26" s="89"/>
      <c r="C26" s="17" t="s">
        <v>106</v>
      </c>
      <c r="D26" s="8">
        <v>1</v>
      </c>
      <c r="E26" s="7">
        <v>12000</v>
      </c>
      <c r="F26" s="16">
        <f>E26</f>
        <v>12000</v>
      </c>
    </row>
    <row r="27" spans="2:6" ht="15">
      <c r="B27" s="89">
        <v>4</v>
      </c>
      <c r="C27" s="90" t="s">
        <v>84</v>
      </c>
      <c r="D27" s="91"/>
      <c r="E27" s="92"/>
      <c r="F27" s="10">
        <f>SUM(F28:F31)</f>
        <v>281200</v>
      </c>
    </row>
    <row r="28" spans="2:6" ht="59.25" customHeight="1">
      <c r="B28" s="89"/>
      <c r="C28" s="9" t="s">
        <v>88</v>
      </c>
      <c r="D28" s="8" t="s">
        <v>29</v>
      </c>
      <c r="E28" s="11">
        <v>200000</v>
      </c>
      <c r="F28" s="15">
        <f>E28</f>
        <v>200000</v>
      </c>
    </row>
    <row r="29" spans="2:6" ht="45">
      <c r="B29" s="89"/>
      <c r="C29" s="9" t="s">
        <v>111</v>
      </c>
      <c r="D29" s="8">
        <v>4</v>
      </c>
      <c r="E29" s="11">
        <v>10300</v>
      </c>
      <c r="F29" s="15">
        <f>E29*D29</f>
        <v>41200</v>
      </c>
    </row>
    <row r="30" spans="2:6" ht="30">
      <c r="B30" s="89"/>
      <c r="C30" s="9" t="s">
        <v>107</v>
      </c>
      <c r="D30" s="8">
        <v>1</v>
      </c>
      <c r="E30" s="11">
        <v>20000</v>
      </c>
      <c r="F30" s="15">
        <f>E30*D30</f>
        <v>20000</v>
      </c>
    </row>
    <row r="31" spans="2:6" ht="30">
      <c r="B31" s="89"/>
      <c r="C31" s="9" t="s">
        <v>188</v>
      </c>
      <c r="D31" s="8" t="s">
        <v>29</v>
      </c>
      <c r="E31" s="11">
        <v>20000</v>
      </c>
      <c r="F31" s="15">
        <f>E31</f>
        <v>20000</v>
      </c>
    </row>
    <row r="32" spans="2:6" ht="15">
      <c r="B32" s="89">
        <v>5</v>
      </c>
      <c r="C32" s="90" t="s">
        <v>37</v>
      </c>
      <c r="D32" s="91"/>
      <c r="E32" s="92"/>
      <c r="F32" s="13">
        <f>F33</f>
        <v>7800</v>
      </c>
    </row>
    <row r="33" spans="2:6" ht="30">
      <c r="B33" s="89"/>
      <c r="C33" s="9" t="s">
        <v>110</v>
      </c>
      <c r="D33" s="7">
        <v>3</v>
      </c>
      <c r="E33" s="11">
        <v>2600</v>
      </c>
      <c r="F33" s="12">
        <f>E33*3</f>
        <v>7800</v>
      </c>
    </row>
    <row r="34" spans="2:6" ht="15">
      <c r="B34" s="89">
        <v>6</v>
      </c>
      <c r="C34" s="90" t="s">
        <v>35</v>
      </c>
      <c r="D34" s="91"/>
      <c r="E34" s="92"/>
      <c r="F34" s="10">
        <f>SUM(F35:F36)</f>
        <v>16000</v>
      </c>
    </row>
    <row r="35" spans="2:6" ht="30">
      <c r="B35" s="89"/>
      <c r="C35" s="9" t="s">
        <v>136</v>
      </c>
      <c r="D35" s="7" t="s">
        <v>29</v>
      </c>
      <c r="E35" s="11">
        <v>12000</v>
      </c>
      <c r="F35" s="7">
        <v>12000</v>
      </c>
    </row>
    <row r="36" spans="2:6" ht="30">
      <c r="B36" s="89"/>
      <c r="C36" s="9" t="s">
        <v>34</v>
      </c>
      <c r="D36" s="7">
        <v>3</v>
      </c>
      <c r="E36" s="11">
        <v>1000</v>
      </c>
      <c r="F36" s="7">
        <f>E36*4</f>
        <v>4000</v>
      </c>
    </row>
    <row r="37" spans="2:6" ht="15">
      <c r="B37" s="89">
        <v>7</v>
      </c>
      <c r="C37" s="90" t="s">
        <v>33</v>
      </c>
      <c r="D37" s="91"/>
      <c r="E37" s="92"/>
      <c r="F37" s="10">
        <f>SUM(F38:F38)</f>
        <v>16000</v>
      </c>
    </row>
    <row r="38" spans="2:6" ht="30.75" customHeight="1">
      <c r="B38" s="89"/>
      <c r="C38" s="9" t="s">
        <v>32</v>
      </c>
      <c r="D38" s="8" t="s">
        <v>29</v>
      </c>
      <c r="E38" s="7">
        <v>16000</v>
      </c>
      <c r="F38" s="7">
        <f>E38</f>
        <v>16000</v>
      </c>
    </row>
    <row r="39" spans="2:6" ht="15">
      <c r="B39" s="89">
        <v>8</v>
      </c>
      <c r="C39" s="90" t="s">
        <v>91</v>
      </c>
      <c r="D39" s="91"/>
      <c r="E39" s="92"/>
      <c r="F39" s="10">
        <f>F40</f>
        <v>80000</v>
      </c>
    </row>
    <row r="40" spans="2:6" ht="22.5" customHeight="1">
      <c r="B40" s="89"/>
      <c r="C40" s="9" t="s">
        <v>92</v>
      </c>
      <c r="D40" s="8" t="s">
        <v>29</v>
      </c>
      <c r="E40" s="7">
        <v>80000</v>
      </c>
      <c r="F40" s="7">
        <f>E40</f>
        <v>80000</v>
      </c>
    </row>
    <row r="41" spans="2:6" ht="15">
      <c r="B41" s="93">
        <v>9</v>
      </c>
      <c r="C41" s="90" t="s">
        <v>31</v>
      </c>
      <c r="D41" s="91"/>
      <c r="E41" s="92"/>
      <c r="F41" s="10">
        <f>F42</f>
        <v>5000</v>
      </c>
    </row>
    <row r="42" spans="2:6" ht="17.25" customHeight="1">
      <c r="B42" s="94"/>
      <c r="C42" s="9" t="s">
        <v>30</v>
      </c>
      <c r="D42" s="8" t="s">
        <v>29</v>
      </c>
      <c r="E42" s="7">
        <v>5000</v>
      </c>
      <c r="F42" s="7">
        <f>E42</f>
        <v>5000</v>
      </c>
    </row>
    <row r="43" spans="2:6" ht="17.25" customHeight="1">
      <c r="B43" s="93">
        <v>10</v>
      </c>
      <c r="C43" s="90" t="s">
        <v>108</v>
      </c>
      <c r="D43" s="91"/>
      <c r="E43" s="92"/>
      <c r="F43" s="10">
        <f>F44</f>
        <v>10000</v>
      </c>
    </row>
    <row r="44" spans="2:6" ht="45">
      <c r="B44" s="94"/>
      <c r="C44" s="9" t="s">
        <v>109</v>
      </c>
      <c r="D44" s="8">
        <v>100</v>
      </c>
      <c r="E44" s="7">
        <v>100</v>
      </c>
      <c r="F44" s="7">
        <f>E44*D44</f>
        <v>10000</v>
      </c>
    </row>
    <row r="45" spans="2:6" ht="15">
      <c r="B45" s="93">
        <v>11</v>
      </c>
      <c r="C45" s="90" t="s">
        <v>151</v>
      </c>
      <c r="D45" s="91"/>
      <c r="E45" s="92"/>
      <c r="F45" s="10">
        <f>F46</f>
        <v>10000</v>
      </c>
    </row>
    <row r="46" spans="2:6" ht="15">
      <c r="B46" s="94"/>
      <c r="C46" s="9" t="s">
        <v>152</v>
      </c>
      <c r="D46" s="8" t="s">
        <v>29</v>
      </c>
      <c r="E46" s="7">
        <v>10000</v>
      </c>
      <c r="F46" s="7">
        <f>E46</f>
        <v>10000</v>
      </c>
    </row>
    <row r="47" spans="2:6" ht="15.75">
      <c r="B47" s="7"/>
      <c r="C47" s="85" t="s">
        <v>28</v>
      </c>
      <c r="D47" s="86"/>
      <c r="E47" s="87"/>
      <c r="F47" s="6">
        <f>F41+F37+F34+F32+F27+F18+F12+F7+F39+F43+F45</f>
        <v>600000</v>
      </c>
    </row>
    <row r="48" ht="15">
      <c r="E48" s="4"/>
    </row>
    <row r="49" spans="2:6" ht="15">
      <c r="B49" s="3"/>
      <c r="C49" s="3"/>
      <c r="D49" s="3"/>
      <c r="E49" s="88"/>
      <c r="F49" s="88"/>
    </row>
    <row r="50" spans="3:6" ht="15">
      <c r="C50" s="3" t="s">
        <v>27</v>
      </c>
      <c r="D50" s="3"/>
      <c r="E50" s="3"/>
      <c r="F50" s="5">
        <v>1500</v>
      </c>
    </row>
    <row r="51" ht="15">
      <c r="F51" s="4"/>
    </row>
    <row r="53" spans="3:6" ht="15">
      <c r="C53" s="3" t="s">
        <v>26</v>
      </c>
      <c r="D53" s="3"/>
      <c r="E53" s="88" t="s">
        <v>25</v>
      </c>
      <c r="F53" s="88"/>
    </row>
  </sheetData>
  <sheetProtection/>
  <mergeCells count="29">
    <mergeCell ref="E49:F49"/>
    <mergeCell ref="B45:B46"/>
    <mergeCell ref="B37:B38"/>
    <mergeCell ref="C37:E37"/>
    <mergeCell ref="E53:F53"/>
    <mergeCell ref="B43:B44"/>
    <mergeCell ref="C43:E43"/>
    <mergeCell ref="B39:B40"/>
    <mergeCell ref="C39:E39"/>
    <mergeCell ref="B41:B42"/>
    <mergeCell ref="C41:E41"/>
    <mergeCell ref="C47:E47"/>
    <mergeCell ref="C18:E18"/>
    <mergeCell ref="B27:B31"/>
    <mergeCell ref="C27:E27"/>
    <mergeCell ref="B32:B33"/>
    <mergeCell ref="C32:E32"/>
    <mergeCell ref="B34:B36"/>
    <mergeCell ref="C34:E34"/>
    <mergeCell ref="C45:E45"/>
    <mergeCell ref="B12:B17"/>
    <mergeCell ref="C12:E12"/>
    <mergeCell ref="B18:B26"/>
    <mergeCell ref="B2:F2"/>
    <mergeCell ref="B3:F3"/>
    <mergeCell ref="C5:C6"/>
    <mergeCell ref="D5:D6"/>
    <mergeCell ref="B7:B11"/>
    <mergeCell ref="C7:E7"/>
  </mergeCells>
  <printOptions/>
  <pageMargins left="0.7" right="0.7" top="0.75" bottom="0.75" header="0.3" footer="0.3"/>
  <pageSetup horizontalDpi="600" verticalDpi="600" orientation="portrait" paperSize="9" scale="88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zoomScalePageLayoutView="0" workbookViewId="0" topLeftCell="A13">
      <selection activeCell="B7" sqref="B8:C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7.8515625" style="0" customWidth="1"/>
    <col min="5" max="5" width="12.140625" style="0" customWidth="1"/>
    <col min="6" max="6" width="13.421875" style="0" customWidth="1"/>
  </cols>
  <sheetData>
    <row r="2" spans="2:7" ht="15.75">
      <c r="B2" s="95" t="s">
        <v>115</v>
      </c>
      <c r="C2" s="95"/>
      <c r="D2" s="95"/>
      <c r="E2" s="95"/>
      <c r="F2" s="95"/>
      <c r="G2" s="23"/>
    </row>
    <row r="3" spans="2:7" ht="30" customHeight="1">
      <c r="B3" s="96" t="s">
        <v>114</v>
      </c>
      <c r="C3" s="96"/>
      <c r="D3" s="96"/>
      <c r="E3" s="96"/>
      <c r="F3" s="96"/>
      <c r="G3" s="22"/>
    </row>
    <row r="5" spans="2:6" ht="31.5">
      <c r="B5" s="21" t="s">
        <v>56</v>
      </c>
      <c r="C5" s="97" t="s">
        <v>55</v>
      </c>
      <c r="D5" s="97" t="s">
        <v>54</v>
      </c>
      <c r="E5" s="21" t="s">
        <v>53</v>
      </c>
      <c r="F5" s="21" t="s">
        <v>52</v>
      </c>
    </row>
    <row r="6" spans="2:6" ht="15.75">
      <c r="B6" s="21" t="s">
        <v>51</v>
      </c>
      <c r="C6" s="97"/>
      <c r="D6" s="97"/>
      <c r="E6" s="21" t="s">
        <v>50</v>
      </c>
      <c r="F6" s="21" t="s">
        <v>49</v>
      </c>
    </row>
    <row r="7" spans="2:6" ht="31.5" customHeight="1">
      <c r="B7" s="93">
        <v>1</v>
      </c>
      <c r="C7" s="90" t="s">
        <v>121</v>
      </c>
      <c r="D7" s="91"/>
      <c r="E7" s="92"/>
      <c r="F7" s="10">
        <f>SUM(F8:F9)</f>
        <v>10400</v>
      </c>
    </row>
    <row r="8" spans="2:6" ht="30">
      <c r="B8" s="98"/>
      <c r="C8" s="17" t="s">
        <v>116</v>
      </c>
      <c r="D8" s="8" t="s">
        <v>29</v>
      </c>
      <c r="E8" s="18">
        <v>10000</v>
      </c>
      <c r="F8" s="18">
        <f>E8</f>
        <v>10000</v>
      </c>
    </row>
    <row r="9" spans="2:6" ht="45.75" customHeight="1">
      <c r="B9" s="98"/>
      <c r="C9" s="17" t="s">
        <v>189</v>
      </c>
      <c r="D9" s="19">
        <v>10</v>
      </c>
      <c r="E9" s="18">
        <v>40</v>
      </c>
      <c r="F9" s="18">
        <f>E9*D9</f>
        <v>400</v>
      </c>
    </row>
    <row r="10" spans="2:6" ht="31.5" customHeight="1">
      <c r="B10" s="89">
        <v>2</v>
      </c>
      <c r="C10" s="90" t="s">
        <v>122</v>
      </c>
      <c r="D10" s="91"/>
      <c r="E10" s="92"/>
      <c r="F10" s="10">
        <f>SUM(F11:F12)</f>
        <v>10400</v>
      </c>
    </row>
    <row r="11" spans="2:6" ht="30">
      <c r="B11" s="89"/>
      <c r="C11" s="17" t="s">
        <v>116</v>
      </c>
      <c r="D11" s="8" t="s">
        <v>29</v>
      </c>
      <c r="E11" s="18">
        <v>10000</v>
      </c>
      <c r="F11" s="18">
        <f>E11</f>
        <v>10000</v>
      </c>
    </row>
    <row r="12" spans="2:6" ht="45">
      <c r="B12" s="89"/>
      <c r="C12" s="17" t="s">
        <v>189</v>
      </c>
      <c r="D12" s="19">
        <v>10</v>
      </c>
      <c r="E12" s="18">
        <v>40</v>
      </c>
      <c r="F12" s="18">
        <f>E12*D12</f>
        <v>400</v>
      </c>
    </row>
    <row r="13" spans="2:6" ht="15">
      <c r="B13" s="89">
        <v>3</v>
      </c>
      <c r="C13" s="90" t="s">
        <v>123</v>
      </c>
      <c r="D13" s="91"/>
      <c r="E13" s="92"/>
      <c r="F13" s="10">
        <f>SUM(F14:F15)</f>
        <v>10400</v>
      </c>
    </row>
    <row r="14" spans="2:6" ht="30">
      <c r="B14" s="89"/>
      <c r="C14" s="17" t="s">
        <v>116</v>
      </c>
      <c r="D14" s="8" t="s">
        <v>29</v>
      </c>
      <c r="E14" s="18">
        <v>10000</v>
      </c>
      <c r="F14" s="18">
        <f>E14</f>
        <v>10000</v>
      </c>
    </row>
    <row r="15" spans="2:6" ht="45">
      <c r="B15" s="89"/>
      <c r="C15" s="17" t="s">
        <v>189</v>
      </c>
      <c r="D15" s="19">
        <v>10</v>
      </c>
      <c r="E15" s="18">
        <v>40</v>
      </c>
      <c r="F15" s="18">
        <f>E15*D15</f>
        <v>400</v>
      </c>
    </row>
    <row r="16" spans="2:6" ht="28.5" customHeight="1">
      <c r="B16" s="93">
        <v>4</v>
      </c>
      <c r="C16" s="90" t="s">
        <v>190</v>
      </c>
      <c r="D16" s="91"/>
      <c r="E16" s="92"/>
      <c r="F16" s="10">
        <f>F17</f>
        <v>10000</v>
      </c>
    </row>
    <row r="17" spans="2:6" ht="15">
      <c r="B17" s="98"/>
      <c r="C17" s="17" t="s">
        <v>118</v>
      </c>
      <c r="D17" s="8" t="s">
        <v>29</v>
      </c>
      <c r="E17" s="11">
        <v>10000</v>
      </c>
      <c r="F17" s="15">
        <f>E17</f>
        <v>10000</v>
      </c>
    </row>
    <row r="18" spans="2:6" ht="15" customHeight="1">
      <c r="B18" s="93">
        <v>5</v>
      </c>
      <c r="C18" s="90" t="s">
        <v>124</v>
      </c>
      <c r="D18" s="91"/>
      <c r="E18" s="92"/>
      <c r="F18" s="10">
        <f>SUM(F19:F20)</f>
        <v>11500</v>
      </c>
    </row>
    <row r="19" spans="2:6" ht="30">
      <c r="B19" s="98"/>
      <c r="C19" s="17" t="s">
        <v>119</v>
      </c>
      <c r="D19" s="8">
        <v>1000</v>
      </c>
      <c r="E19" s="11">
        <v>4</v>
      </c>
      <c r="F19" s="15">
        <f>E19*D19</f>
        <v>4000</v>
      </c>
    </row>
    <row r="20" spans="2:6" ht="15">
      <c r="B20" s="94"/>
      <c r="C20" s="17" t="s">
        <v>118</v>
      </c>
      <c r="D20" s="19" t="s">
        <v>29</v>
      </c>
      <c r="E20" s="18">
        <v>7500</v>
      </c>
      <c r="F20" s="18">
        <f>E20</f>
        <v>7500</v>
      </c>
    </row>
    <row r="21" spans="2:6" ht="29.25" customHeight="1">
      <c r="B21" s="89">
        <v>6</v>
      </c>
      <c r="C21" s="90" t="s">
        <v>125</v>
      </c>
      <c r="D21" s="91"/>
      <c r="E21" s="92"/>
      <c r="F21" s="13">
        <f>SUM(F22:F24)</f>
        <v>17400</v>
      </c>
    </row>
    <row r="22" spans="2:6" ht="30">
      <c r="B22" s="89"/>
      <c r="C22" s="17" t="s">
        <v>116</v>
      </c>
      <c r="D22" s="8" t="s">
        <v>29</v>
      </c>
      <c r="E22" s="18">
        <v>10000</v>
      </c>
      <c r="F22" s="18">
        <f>E22</f>
        <v>10000</v>
      </c>
    </row>
    <row r="23" spans="2:6" ht="45">
      <c r="B23" s="89"/>
      <c r="C23" s="17" t="s">
        <v>117</v>
      </c>
      <c r="D23" s="19">
        <v>10</v>
      </c>
      <c r="E23" s="18">
        <v>40</v>
      </c>
      <c r="F23" s="18">
        <f>E23*D23</f>
        <v>400</v>
      </c>
    </row>
    <row r="24" spans="2:6" ht="30">
      <c r="B24" s="89"/>
      <c r="C24" s="9" t="s">
        <v>120</v>
      </c>
      <c r="D24" s="19" t="s">
        <v>29</v>
      </c>
      <c r="E24" s="11">
        <v>7000</v>
      </c>
      <c r="F24" s="12">
        <f>E24</f>
        <v>7000</v>
      </c>
    </row>
    <row r="25" spans="2:6" ht="32.25" customHeight="1">
      <c r="B25" s="89">
        <v>7</v>
      </c>
      <c r="C25" s="90" t="s">
        <v>127</v>
      </c>
      <c r="D25" s="91"/>
      <c r="E25" s="92"/>
      <c r="F25" s="10">
        <f>SUM(F26:F27)</f>
        <v>8400</v>
      </c>
    </row>
    <row r="26" spans="2:6" ht="30">
      <c r="B26" s="89"/>
      <c r="C26" s="17" t="s">
        <v>116</v>
      </c>
      <c r="D26" s="8" t="s">
        <v>29</v>
      </c>
      <c r="E26" s="18">
        <v>10000</v>
      </c>
      <c r="F26" s="18">
        <v>8000</v>
      </c>
    </row>
    <row r="27" spans="2:6" ht="45">
      <c r="B27" s="89"/>
      <c r="C27" s="17" t="s">
        <v>117</v>
      </c>
      <c r="D27" s="19">
        <v>10</v>
      </c>
      <c r="E27" s="18">
        <v>40</v>
      </c>
      <c r="F27" s="18">
        <f>E27*D27</f>
        <v>400</v>
      </c>
    </row>
    <row r="28" spans="2:6" ht="29.25" customHeight="1">
      <c r="B28" s="93">
        <v>8</v>
      </c>
      <c r="C28" s="90" t="s">
        <v>128</v>
      </c>
      <c r="D28" s="91"/>
      <c r="E28" s="92"/>
      <c r="F28" s="10">
        <f>SUM(F29:F30)</f>
        <v>11500</v>
      </c>
    </row>
    <row r="29" spans="2:6" ht="30">
      <c r="B29" s="98"/>
      <c r="C29" s="17" t="s">
        <v>119</v>
      </c>
      <c r="D29" s="8">
        <v>1000</v>
      </c>
      <c r="E29" s="11">
        <v>4</v>
      </c>
      <c r="F29" s="15">
        <f>E29*D29</f>
        <v>4000</v>
      </c>
    </row>
    <row r="30" spans="2:6" ht="15">
      <c r="B30" s="94"/>
      <c r="C30" s="17" t="s">
        <v>118</v>
      </c>
      <c r="D30" s="19" t="s">
        <v>29</v>
      </c>
      <c r="E30" s="18">
        <v>7500</v>
      </c>
      <c r="F30" s="18">
        <f>E30</f>
        <v>7500</v>
      </c>
    </row>
    <row r="31" spans="2:6" ht="15.75">
      <c r="B31" s="7"/>
      <c r="C31" s="85" t="s">
        <v>28</v>
      </c>
      <c r="D31" s="86"/>
      <c r="E31" s="87"/>
      <c r="F31" s="6">
        <f>F28+F21+F18+F13+F10+F7+F25+F16</f>
        <v>90000</v>
      </c>
    </row>
    <row r="32" ht="15">
      <c r="E32" s="4"/>
    </row>
    <row r="33" spans="2:6" ht="15">
      <c r="B33" s="3"/>
      <c r="C33" s="3" t="s">
        <v>129</v>
      </c>
      <c r="D33" s="3"/>
      <c r="E33" s="25"/>
      <c r="F33" s="5">
        <v>8</v>
      </c>
    </row>
    <row r="34" spans="3:6" ht="15">
      <c r="C34" s="3" t="s">
        <v>27</v>
      </c>
      <c r="D34" s="3"/>
      <c r="E34" s="3"/>
      <c r="F34" s="5">
        <v>2400</v>
      </c>
    </row>
    <row r="35" ht="15">
      <c r="F35" s="4"/>
    </row>
    <row r="37" spans="3:6" ht="15">
      <c r="C37" s="3" t="s">
        <v>26</v>
      </c>
      <c r="D37" s="3"/>
      <c r="E37" s="88" t="s">
        <v>25</v>
      </c>
      <c r="F37" s="88"/>
    </row>
  </sheetData>
  <sheetProtection/>
  <mergeCells count="22">
    <mergeCell ref="C13:E13"/>
    <mergeCell ref="C18:E18"/>
    <mergeCell ref="C31:E31"/>
    <mergeCell ref="B2:F2"/>
    <mergeCell ref="B3:F3"/>
    <mergeCell ref="C5:C6"/>
    <mergeCell ref="D5:D6"/>
    <mergeCell ref="B7:B9"/>
    <mergeCell ref="C7:E7"/>
    <mergeCell ref="B10:B12"/>
    <mergeCell ref="C10:E10"/>
    <mergeCell ref="B13:B15"/>
    <mergeCell ref="E37:F37"/>
    <mergeCell ref="B18:B20"/>
    <mergeCell ref="B28:B30"/>
    <mergeCell ref="B25:B27"/>
    <mergeCell ref="C25:E25"/>
    <mergeCell ref="B16:B17"/>
    <mergeCell ref="C16:E16"/>
    <mergeCell ref="C28:E28"/>
    <mergeCell ref="B21:B24"/>
    <mergeCell ref="C21:E21"/>
  </mergeCell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paperSize="9" scale="81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zoomScalePageLayoutView="0" workbookViewId="0" topLeftCell="A3">
      <selection activeCell="B7" sqref="B8:C8"/>
    </sheetView>
  </sheetViews>
  <sheetFormatPr defaultColWidth="9.140625" defaultRowHeight="15"/>
  <cols>
    <col min="1" max="1" width="3.00390625" style="0" customWidth="1"/>
    <col min="2" max="2" width="5.421875" style="0" customWidth="1"/>
    <col min="3" max="3" width="57.8515625" style="0" customWidth="1"/>
    <col min="5" max="5" width="12.140625" style="0" customWidth="1"/>
    <col min="6" max="6" width="13.421875" style="0" customWidth="1"/>
  </cols>
  <sheetData>
    <row r="2" spans="2:7" ht="15.75">
      <c r="B2" s="95" t="s">
        <v>159</v>
      </c>
      <c r="C2" s="95"/>
      <c r="D2" s="95"/>
      <c r="E2" s="95"/>
      <c r="F2" s="95"/>
      <c r="G2" s="23"/>
    </row>
    <row r="3" spans="2:7" ht="30" customHeight="1">
      <c r="B3" s="96" t="s">
        <v>158</v>
      </c>
      <c r="C3" s="96"/>
      <c r="D3" s="96"/>
      <c r="E3" s="96"/>
      <c r="F3" s="96"/>
      <c r="G3" s="22"/>
    </row>
    <row r="5" spans="2:6" ht="31.5">
      <c r="B5" s="27" t="s">
        <v>56</v>
      </c>
      <c r="C5" s="97" t="s">
        <v>55</v>
      </c>
      <c r="D5" s="97" t="s">
        <v>54</v>
      </c>
      <c r="E5" s="27" t="s">
        <v>53</v>
      </c>
      <c r="F5" s="27" t="s">
        <v>52</v>
      </c>
    </row>
    <row r="6" spans="2:6" ht="15.75">
      <c r="B6" s="27" t="s">
        <v>51</v>
      </c>
      <c r="C6" s="97"/>
      <c r="D6" s="97"/>
      <c r="E6" s="27" t="s">
        <v>50</v>
      </c>
      <c r="F6" s="27" t="s">
        <v>49</v>
      </c>
    </row>
    <row r="7" spans="2:6" ht="36.75" customHeight="1">
      <c r="B7" s="89">
        <v>6</v>
      </c>
      <c r="C7" s="90" t="s">
        <v>126</v>
      </c>
      <c r="D7" s="91"/>
      <c r="E7" s="92"/>
      <c r="F7" s="10">
        <f>SUM(F8:F12)</f>
        <v>200000</v>
      </c>
    </row>
    <row r="8" spans="2:6" ht="15">
      <c r="B8" s="89"/>
      <c r="C8" s="17" t="s">
        <v>147</v>
      </c>
      <c r="D8" s="8" t="s">
        <v>29</v>
      </c>
      <c r="E8" s="18">
        <v>2100</v>
      </c>
      <c r="F8" s="18">
        <f>E8</f>
        <v>2100</v>
      </c>
    </row>
    <row r="9" spans="2:6" ht="15">
      <c r="B9" s="89"/>
      <c r="C9" s="17" t="s">
        <v>191</v>
      </c>
      <c r="D9" s="8">
        <v>700</v>
      </c>
      <c r="E9" s="18">
        <v>100</v>
      </c>
      <c r="F9" s="18">
        <f>E9*D9</f>
        <v>70000</v>
      </c>
    </row>
    <row r="10" spans="2:6" ht="15">
      <c r="B10" s="89"/>
      <c r="C10" s="17" t="s">
        <v>148</v>
      </c>
      <c r="D10" s="8">
        <v>500</v>
      </c>
      <c r="E10" s="18">
        <v>10</v>
      </c>
      <c r="F10" s="18">
        <f>E10*D10</f>
        <v>5000</v>
      </c>
    </row>
    <row r="11" spans="2:6" ht="37.5" customHeight="1">
      <c r="B11" s="89"/>
      <c r="C11" s="17" t="s">
        <v>60</v>
      </c>
      <c r="D11" s="19">
        <v>10</v>
      </c>
      <c r="E11" s="18">
        <v>40</v>
      </c>
      <c r="F11" s="18">
        <f>E11*D11</f>
        <v>400</v>
      </c>
    </row>
    <row r="12" spans="2:6" ht="15">
      <c r="B12" s="89"/>
      <c r="C12" s="9" t="s">
        <v>160</v>
      </c>
      <c r="D12" s="19">
        <v>1</v>
      </c>
      <c r="E12" s="11">
        <v>122500</v>
      </c>
      <c r="F12" s="12">
        <f>E12*D12</f>
        <v>122500</v>
      </c>
    </row>
    <row r="13" spans="2:6" ht="15.75">
      <c r="B13" s="7"/>
      <c r="C13" s="85" t="s">
        <v>28</v>
      </c>
      <c r="D13" s="86"/>
      <c r="E13" s="87"/>
      <c r="F13" s="6">
        <f>F7</f>
        <v>200000</v>
      </c>
    </row>
    <row r="14" ht="15">
      <c r="E14" s="4"/>
    </row>
    <row r="15" spans="2:6" ht="15">
      <c r="B15" s="3"/>
      <c r="C15" s="3" t="s">
        <v>129</v>
      </c>
      <c r="D15" s="3"/>
      <c r="E15" s="25"/>
      <c r="F15" s="5">
        <v>1</v>
      </c>
    </row>
    <row r="16" spans="3:6" ht="15">
      <c r="C16" s="3" t="s">
        <v>27</v>
      </c>
      <c r="D16" s="3"/>
      <c r="E16" s="3"/>
      <c r="F16" s="5">
        <v>400</v>
      </c>
    </row>
    <row r="17" ht="15">
      <c r="F17" s="4"/>
    </row>
    <row r="19" spans="3:6" ht="15">
      <c r="C19" s="3" t="s">
        <v>26</v>
      </c>
      <c r="D19" s="3"/>
      <c r="E19" s="88" t="s">
        <v>25</v>
      </c>
      <c r="F19" s="88"/>
    </row>
  </sheetData>
  <sheetProtection/>
  <mergeCells count="8">
    <mergeCell ref="C13:E13"/>
    <mergeCell ref="E19:F19"/>
    <mergeCell ref="B7:B12"/>
    <mergeCell ref="C7:E7"/>
    <mergeCell ref="B2:F2"/>
    <mergeCell ref="B3:F3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"/>
  <sheetViews>
    <sheetView zoomScalePageLayoutView="0" workbookViewId="0" topLeftCell="A10">
      <selection activeCell="B7" sqref="B7:C13"/>
    </sheetView>
  </sheetViews>
  <sheetFormatPr defaultColWidth="9.140625" defaultRowHeight="66" customHeight="1"/>
  <cols>
    <col min="1" max="1" width="6.421875" style="45" customWidth="1"/>
    <col min="2" max="2" width="8.7109375" style="45" bestFit="1" customWidth="1"/>
    <col min="3" max="3" width="46.8515625" style="45" customWidth="1"/>
    <col min="4" max="5" width="19.57421875" style="29" customWidth="1"/>
    <col min="6" max="6" width="15.00390625" style="29" customWidth="1"/>
    <col min="7" max="7" width="16.421875" style="29" customWidth="1"/>
    <col min="8" max="8" width="12.00390625" style="29" customWidth="1"/>
    <col min="9" max="9" width="15.421875" style="29" customWidth="1"/>
    <col min="10" max="10" width="15.7109375" style="29" customWidth="1"/>
    <col min="11" max="16384" width="9.140625" style="29" customWidth="1"/>
  </cols>
  <sheetData>
    <row r="1" spans="1:5" ht="66" customHeight="1">
      <c r="A1" s="115" t="s">
        <v>11</v>
      </c>
      <c r="B1" s="116"/>
      <c r="C1" s="116"/>
      <c r="D1" s="28"/>
      <c r="E1" s="28"/>
    </row>
    <row r="2" spans="1:10" ht="66" customHeight="1">
      <c r="A2" s="30" t="s">
        <v>12</v>
      </c>
      <c r="B2" s="117" t="s">
        <v>13</v>
      </c>
      <c r="C2" s="118"/>
      <c r="D2" s="30" t="s">
        <v>161</v>
      </c>
      <c r="E2" s="30" t="s">
        <v>162</v>
      </c>
      <c r="F2" s="30" t="s">
        <v>163</v>
      </c>
      <c r="G2" s="30" t="s">
        <v>164</v>
      </c>
      <c r="H2" s="30" t="s">
        <v>165</v>
      </c>
      <c r="I2" s="30" t="s">
        <v>166</v>
      </c>
      <c r="J2" s="31" t="s">
        <v>179</v>
      </c>
    </row>
    <row r="3" spans="1:10" ht="66" customHeight="1">
      <c r="A3" s="46">
        <v>1</v>
      </c>
      <c r="B3" s="103" t="s">
        <v>131</v>
      </c>
      <c r="C3" s="104"/>
      <c r="D3" s="47">
        <v>337000</v>
      </c>
      <c r="E3" s="46" t="s">
        <v>167</v>
      </c>
      <c r="F3" s="47">
        <v>335000</v>
      </c>
      <c r="G3" s="30" t="s">
        <v>168</v>
      </c>
      <c r="H3" s="32">
        <v>335000</v>
      </c>
      <c r="I3" s="47">
        <f>D3-F3</f>
        <v>2000</v>
      </c>
      <c r="J3" s="29">
        <v>1300</v>
      </c>
    </row>
    <row r="4" spans="1:10" ht="66" customHeight="1">
      <c r="A4" s="46">
        <v>2</v>
      </c>
      <c r="B4" s="103" t="s">
        <v>130</v>
      </c>
      <c r="C4" s="104"/>
      <c r="D4" s="47">
        <v>825000</v>
      </c>
      <c r="E4" s="46" t="s">
        <v>167</v>
      </c>
      <c r="F4" s="47">
        <v>825000</v>
      </c>
      <c r="G4" s="30" t="s">
        <v>169</v>
      </c>
      <c r="H4" s="32">
        <v>825000</v>
      </c>
      <c r="I4" s="47">
        <f>D4-F4</f>
        <v>0</v>
      </c>
      <c r="J4" s="29">
        <v>2000</v>
      </c>
    </row>
    <row r="5" spans="1:10" ht="66" customHeight="1">
      <c r="A5" s="46">
        <v>3</v>
      </c>
      <c r="B5" s="103" t="s">
        <v>20</v>
      </c>
      <c r="C5" s="104"/>
      <c r="D5" s="47">
        <v>1675000</v>
      </c>
      <c r="E5" s="46" t="s">
        <v>178</v>
      </c>
      <c r="F5" s="47">
        <v>1670000</v>
      </c>
      <c r="G5" s="48" t="s">
        <v>170</v>
      </c>
      <c r="H5" s="32"/>
      <c r="I5" s="47">
        <f>D5-F5</f>
        <v>5000</v>
      </c>
      <c r="J5" s="29">
        <v>4000</v>
      </c>
    </row>
    <row r="6" spans="1:9" ht="66" customHeight="1">
      <c r="A6" s="46">
        <v>4</v>
      </c>
      <c r="B6" s="103" t="s">
        <v>132</v>
      </c>
      <c r="C6" s="104"/>
      <c r="D6" s="47">
        <v>625000</v>
      </c>
      <c r="E6" s="46"/>
      <c r="F6" s="47"/>
      <c r="G6" s="48" t="s">
        <v>181</v>
      </c>
      <c r="H6" s="32"/>
      <c r="I6" s="47">
        <f>D6-F6</f>
        <v>625000</v>
      </c>
    </row>
    <row r="7" spans="1:10" ht="34.5" customHeight="1">
      <c r="A7" s="105">
        <v>5</v>
      </c>
      <c r="B7" s="107" t="s">
        <v>154</v>
      </c>
      <c r="C7" s="108"/>
      <c r="D7" s="111">
        <v>107500</v>
      </c>
      <c r="E7" s="114" t="s">
        <v>167</v>
      </c>
      <c r="F7" s="111">
        <v>107500</v>
      </c>
      <c r="G7" s="33" t="s">
        <v>171</v>
      </c>
      <c r="H7" s="34">
        <v>16500</v>
      </c>
      <c r="I7" s="111">
        <f>D7-F7</f>
        <v>0</v>
      </c>
      <c r="J7" s="29">
        <f>35+25</f>
        <v>60</v>
      </c>
    </row>
    <row r="8" spans="1:10" ht="34.5" customHeight="1">
      <c r="A8" s="106"/>
      <c r="B8" s="109"/>
      <c r="C8" s="110"/>
      <c r="D8" s="112"/>
      <c r="E8" s="114"/>
      <c r="F8" s="112"/>
      <c r="G8" s="33" t="s">
        <v>172</v>
      </c>
      <c r="H8" s="34">
        <v>18000</v>
      </c>
      <c r="I8" s="112"/>
      <c r="J8" s="29">
        <f>40+45</f>
        <v>85</v>
      </c>
    </row>
    <row r="9" spans="1:10" ht="34.5" customHeight="1">
      <c r="A9" s="106"/>
      <c r="B9" s="109"/>
      <c r="C9" s="110"/>
      <c r="D9" s="112"/>
      <c r="E9" s="114"/>
      <c r="F9" s="112"/>
      <c r="G9" s="33" t="s">
        <v>173</v>
      </c>
      <c r="H9" s="34">
        <v>16500</v>
      </c>
      <c r="I9" s="112"/>
      <c r="J9" s="29">
        <f>60+60</f>
        <v>120</v>
      </c>
    </row>
    <row r="10" spans="1:10" ht="34.5" customHeight="1">
      <c r="A10" s="106"/>
      <c r="B10" s="109"/>
      <c r="C10" s="110"/>
      <c r="D10" s="112"/>
      <c r="E10" s="114"/>
      <c r="F10" s="112"/>
      <c r="G10" s="33" t="s">
        <v>174</v>
      </c>
      <c r="H10" s="34">
        <v>11500</v>
      </c>
      <c r="I10" s="112"/>
      <c r="J10" s="29">
        <v>1000</v>
      </c>
    </row>
    <row r="11" spans="1:10" ht="47.25" customHeight="1">
      <c r="A11" s="106"/>
      <c r="B11" s="109"/>
      <c r="C11" s="110"/>
      <c r="D11" s="113"/>
      <c r="E11" s="114"/>
      <c r="F11" s="113"/>
      <c r="G11" s="50" t="s">
        <v>175</v>
      </c>
      <c r="H11" s="51">
        <v>17500</v>
      </c>
      <c r="I11" s="113"/>
      <c r="J11" s="36">
        <v>45</v>
      </c>
    </row>
    <row r="12" spans="1:9" ht="34.5" customHeight="1">
      <c r="A12" s="106"/>
      <c r="B12" s="109"/>
      <c r="C12" s="110"/>
      <c r="D12" s="113"/>
      <c r="E12" s="114"/>
      <c r="F12" s="113"/>
      <c r="G12" s="35" t="s">
        <v>176</v>
      </c>
      <c r="H12" s="37">
        <v>16000</v>
      </c>
      <c r="I12" s="113"/>
    </row>
    <row r="13" spans="1:9" ht="34.5" customHeight="1">
      <c r="A13" s="106"/>
      <c r="B13" s="109"/>
      <c r="C13" s="110"/>
      <c r="D13" s="113"/>
      <c r="E13" s="114"/>
      <c r="F13" s="113"/>
      <c r="G13" s="35" t="s">
        <v>177</v>
      </c>
      <c r="H13" s="37">
        <v>11500</v>
      </c>
      <c r="I13" s="113"/>
    </row>
    <row r="14" spans="1:10" ht="66" customHeight="1">
      <c r="A14" s="38">
        <v>6</v>
      </c>
      <c r="B14" s="99" t="s">
        <v>155</v>
      </c>
      <c r="C14" s="100"/>
      <c r="D14" s="39">
        <v>197500</v>
      </c>
      <c r="E14" s="40" t="s">
        <v>167</v>
      </c>
      <c r="F14" s="39">
        <v>197500</v>
      </c>
      <c r="G14" s="49" t="s">
        <v>180</v>
      </c>
      <c r="H14" s="34"/>
      <c r="I14" s="41">
        <f>D14-F14</f>
        <v>0</v>
      </c>
      <c r="J14" s="29">
        <v>400</v>
      </c>
    </row>
    <row r="15" spans="1:9" ht="66" customHeight="1">
      <c r="A15" s="101" t="s">
        <v>24</v>
      </c>
      <c r="B15" s="102"/>
      <c r="C15" s="102"/>
      <c r="D15" s="42">
        <f>SUM(D3:D14)</f>
        <v>3767000</v>
      </c>
      <c r="E15" s="15"/>
      <c r="F15" s="43"/>
      <c r="G15" s="43"/>
      <c r="H15" s="43"/>
      <c r="I15" s="44">
        <f>I3+I5</f>
        <v>7000</v>
      </c>
    </row>
    <row r="16" ht="66" customHeight="1">
      <c r="J16" s="29">
        <f>SUM(J3:J15)</f>
        <v>9010</v>
      </c>
    </row>
  </sheetData>
  <sheetProtection/>
  <mergeCells count="14">
    <mergeCell ref="D7:D13"/>
    <mergeCell ref="E7:E13"/>
    <mergeCell ref="F7:F13"/>
    <mergeCell ref="I7:I13"/>
    <mergeCell ref="A1:C1"/>
    <mergeCell ref="B2:C2"/>
    <mergeCell ref="B3:C3"/>
    <mergeCell ref="B14:C14"/>
    <mergeCell ref="A15:C15"/>
    <mergeCell ref="B4:C4"/>
    <mergeCell ref="B5:C5"/>
    <mergeCell ref="B6:C6"/>
    <mergeCell ref="A7:A13"/>
    <mergeCell ref="B7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Нина Анатольевна</cp:lastModifiedBy>
  <cp:lastPrinted>2017-10-23T11:47:20Z</cp:lastPrinted>
  <dcterms:created xsi:type="dcterms:W3CDTF">2015-10-05T08:22:04Z</dcterms:created>
  <dcterms:modified xsi:type="dcterms:W3CDTF">2017-10-23T11:48:48Z</dcterms:modified>
  <cp:category/>
  <cp:version/>
  <cp:contentType/>
  <cp:contentStatus/>
</cp:coreProperties>
</file>